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риложение №1" sheetId="1" r:id="rId1"/>
    <sheet name="Приложение №2" sheetId="2" r:id="rId2"/>
  </sheets>
  <externalReferences>
    <externalReference r:id="rId5"/>
    <externalReference r:id="rId6"/>
    <externalReference r:id="rId7"/>
  </externalReferences>
  <definedNames>
    <definedName name="god">#REF!</definedName>
    <definedName name="_xlnm.Print_Area" localSheetId="1">'Приложение №2'!$A$1:$F$43</definedName>
  </definedNames>
  <calcPr fullCalcOnLoad="1"/>
</workbook>
</file>

<file path=xl/comments1.xml><?xml version="1.0" encoding="utf-8"?>
<comments xmlns="http://schemas.openxmlformats.org/spreadsheetml/2006/main">
  <authors>
    <author>Надыкто А.С.</author>
  </authors>
  <commentList>
    <comment ref="B14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</commentList>
</comments>
</file>

<file path=xl/comments2.xml><?xml version="1.0" encoding="utf-8"?>
<comments xmlns="http://schemas.openxmlformats.org/spreadsheetml/2006/main">
  <authors>
    <author>Надыкто А.С.</author>
  </authors>
  <commentList>
    <comment ref="B32" authorId="0">
      <text>
        <r>
          <rPr>
            <b/>
            <sz val="8"/>
            <rFont val="Tahoma"/>
            <family val="0"/>
          </rPr>
          <t>Надыкто А.С.: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Средняя цена 2013 года 
</t>
        </r>
      </text>
    </comment>
    <comment ref="B12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из 1С</t>
        </r>
      </text>
    </comment>
    <comment ref="B15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  <comment ref="B14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</commentList>
</comments>
</file>

<file path=xl/sharedStrings.xml><?xml version="1.0" encoding="utf-8"?>
<sst xmlns="http://schemas.openxmlformats.org/spreadsheetml/2006/main" count="173" uniqueCount="85">
  <si>
    <t>Приложение 1</t>
  </si>
  <si>
    <r>
      <t xml:space="preserve">Организация </t>
    </r>
    <r>
      <rPr>
        <u val="single"/>
        <sz val="11"/>
        <rFont val="Arial Cyr"/>
        <family val="2"/>
      </rPr>
      <t>ООО «Энергонефть Томск»</t>
    </r>
  </si>
  <si>
    <r>
      <t xml:space="preserve">Вид топлива </t>
    </r>
    <r>
      <rPr>
        <u val="single"/>
        <sz val="11"/>
        <rFont val="Arial Cyr"/>
        <family val="2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</si>
  <si>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</rPr>
      <t>)</t>
    </r>
  </si>
  <si>
    <t>Котельная Чкаловского м/р</t>
  </si>
  <si>
    <t>Котельная Малореченского м/р</t>
  </si>
  <si>
    <t>Котельная ЦТП</t>
  </si>
  <si>
    <t>Котельная №1 п.Игол</t>
  </si>
  <si>
    <t>Котельная Крапивинского м/р</t>
  </si>
  <si>
    <t>Котельная №1, 2 п.Пионерный</t>
  </si>
  <si>
    <t>Котельная Ломовое м/р</t>
  </si>
  <si>
    <t>Котельная Лугинецкого м/р</t>
  </si>
  <si>
    <t>Котельная Герасимовского м/р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</si>
  <si>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</si>
  <si>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</rPr>
      <t>без учёта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</si>
  <si>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</si>
  <si>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</si>
  <si>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</si>
  <si>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</si>
  <si>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</rPr>
      <t>с учётом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</si>
  <si>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</si>
  <si>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</si>
  <si>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</rPr>
      <t>3</t>
    </r>
    <r>
      <rPr>
        <sz val="11"/>
        <rFont val="Arial Cyr"/>
        <family val="2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</si>
  <si>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</si>
  <si>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</si>
  <si>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</si>
  <si>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</si>
  <si>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</si>
  <si>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</si>
  <si>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</rPr>
      <t>с учётом транспортировки</t>
    </r>
    <r>
      <rPr>
        <sz val="11"/>
        <rFont val="Arial Cyr"/>
        <family val="2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</si>
  <si>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</si>
  <si>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</si>
  <si>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</si>
  <si>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</si>
  <si>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</rPr>
      <t>**</t>
    </r>
  </si>
  <si>
    <t>** В разделе «комментарии» в обязательном порядке  даются пояснения по незаполненным строкам и т.д.</t>
  </si>
  <si>
    <t>М.П.</t>
  </si>
  <si>
    <t>Приложение 2</t>
  </si>
  <si>
    <r>
      <t xml:space="preserve">Вид топлива </t>
    </r>
    <r>
      <rPr>
        <u val="single"/>
        <sz val="11"/>
        <rFont val="Arial Cyr"/>
        <family val="2"/>
      </rPr>
      <t>нефть</t>
    </r>
  </si>
  <si>
    <t>Котельная база 9 км.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</si>
  <si>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</si>
  <si>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</rPr>
      <t>без учёта транспортировки</t>
    </r>
    <r>
      <rPr>
        <sz val="10"/>
        <rFont val="Tahoma"/>
        <family val="2"/>
      </rPr>
      <t xml:space="preserve"> (руб./т</t>
    </r>
    <r>
      <rPr>
        <vertAlign val="superscript"/>
        <sz val="10"/>
        <rFont val="Tahoma"/>
        <family val="2"/>
      </rPr>
      <t>.</t>
    </r>
    <r>
      <rPr>
        <sz val="10"/>
        <rFont val="Tahoma"/>
        <family val="2"/>
      </rPr>
      <t>)</t>
    </r>
  </si>
  <si>
    <r>
      <t xml:space="preserve">Цена топлива </t>
    </r>
    <r>
      <rPr>
        <b/>
        <sz val="10"/>
        <color indexed="10"/>
        <rFont val="Tahoma"/>
        <family val="2"/>
      </rPr>
      <t>с учётом транспортировки</t>
    </r>
    <r>
      <rPr>
        <sz val="10"/>
        <rFont val="Tahoma"/>
        <family val="2"/>
      </rPr>
      <t xml:space="preserve"> (руб./тыс.м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</si>
  <si>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</si>
  <si>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</si>
  <si>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</rPr>
      <t>с учетом транспортировки</t>
    </r>
    <r>
      <rPr>
        <sz val="10"/>
        <rFont val="Arial Cyr"/>
        <family val="2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</si>
  <si>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</si>
  <si>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</si>
  <si>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</si>
  <si>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</si>
  <si>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</si>
  <si>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</si>
  <si>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1.3.2.1.</t>
  </si>
  <si>
    <t>1.3.2.2.</t>
  </si>
  <si>
    <t>Объём топлива, транспортированного автоперевозками (ед.изм.)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</si>
  <si>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</si>
  <si>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</si>
  <si>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</si>
  <si>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</si>
  <si>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</si>
  <si>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</si>
  <si>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</si>
  <si>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</si>
  <si>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</si>
  <si>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</si>
  <si>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</si>
  <si>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</si>
  <si>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</si>
  <si>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</si>
  <si>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</si>
  <si>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</si>
  <si>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</si>
  <si>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</rPr>
      <t xml:space="preserve"> *</t>
    </r>
  </si>
  <si>
    <t>Комментарии*</t>
  </si>
  <si>
    <t>-</t>
  </si>
  <si>
    <t>Район Томская область г.Стрежевой</t>
  </si>
  <si>
    <r>
      <t xml:space="preserve">Руководитель </t>
    </r>
    <r>
      <rPr>
        <u val="single"/>
        <sz val="12"/>
        <rFont val="Times New Roman Cyr"/>
        <family val="0"/>
      </rPr>
      <t xml:space="preserve">Управляющий директор Мажурин В.А. </t>
    </r>
    <r>
      <rPr>
        <sz val="12"/>
        <rFont val="Times New Roman Cyr"/>
        <family val="1"/>
      </rPr>
      <t>/_____________/</t>
    </r>
  </si>
  <si>
    <t>Информация о фактически сложившихся ценах и объёмах потребления топлива по итогам 2013 года</t>
  </si>
  <si>
    <r>
      <t>* Данные заполняются по итогам 2013 года и должны быть подтверждены первичными документами за 2013 год (</t>
    </r>
    <r>
      <rPr>
        <u val="single"/>
        <sz val="11"/>
        <color indexed="8"/>
        <rFont val="Times New Roman"/>
        <family val="1"/>
      </rPr>
      <t>прикладываются к ответу на запрос</t>
    </r>
    <r>
      <rPr>
        <sz val="11"/>
        <color indexed="8"/>
        <rFont val="Times New Roman"/>
        <family val="1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</si>
  <si>
    <r>
      <t>* Данные заполняются по итогам за 2013 год и должны быть подтверждены первичными документами за 2013 год (</t>
    </r>
    <r>
      <rPr>
        <u val="single"/>
        <sz val="11"/>
        <color indexed="8"/>
        <rFont val="Times New Roman"/>
        <family val="1"/>
      </rPr>
      <t>прикладываются к ответу на запрос</t>
    </r>
    <r>
      <rPr>
        <sz val="11"/>
        <color indexed="8"/>
        <rFont val="Times New Roman"/>
        <family val="1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</si>
  <si>
    <t>стоимость без транспорта</t>
  </si>
  <si>
    <t>Затраты на транспортировку топлива</t>
  </si>
  <si>
    <t>Тариф на автотрансп.</t>
  </si>
  <si>
    <r>
      <t xml:space="preserve">Исполнитель </t>
    </r>
    <r>
      <rPr>
        <u val="single"/>
        <sz val="12"/>
        <rFont val="Times New Roman Cyr"/>
        <family val="0"/>
      </rPr>
      <t>Зам.начальника ПТУ Топильский Д.В.</t>
    </r>
    <r>
      <rPr>
        <sz val="12"/>
        <rFont val="Times New Roman Cyr"/>
        <family val="1"/>
      </rPr>
      <t xml:space="preserve"> /________________/ Тел. (38259) 6-60-80</t>
    </r>
  </si>
  <si>
    <r>
      <t xml:space="preserve">Исполнитель </t>
    </r>
    <r>
      <rPr>
        <u val="single"/>
        <sz val="12"/>
        <rFont val="Times New Roman Cyr"/>
        <family val="0"/>
      </rPr>
      <t>Зам. ПТУ Надыкто А.С.</t>
    </r>
    <r>
      <rPr>
        <sz val="12"/>
        <rFont val="Times New Roman Cyr"/>
        <family val="1"/>
      </rPr>
      <t xml:space="preserve"> /________________/ Тел. (38259) 6-60-83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</si>
</sst>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mm/yy"/>
    <numFmt numFmtId="172" formatCode="#,##0.00_р_."/>
  </numFmts>
  <fonts count="69">
    <font>
      <sz val="11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Arial Cyr"/>
      <family val="2"/>
    </font>
    <font>
      <u val="single"/>
      <sz val="11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b/>
      <sz val="10"/>
      <name val="Tahoma"/>
      <family val="2"/>
    </font>
    <font>
      <b/>
      <sz val="9"/>
      <color indexed="10"/>
      <name val="Tahoma"/>
      <family val="2"/>
    </font>
    <font>
      <vertAlign val="superscript"/>
      <sz val="9"/>
      <name val="Tahoma"/>
      <family val="2"/>
    </font>
    <font>
      <b/>
      <sz val="9"/>
      <color indexed="55"/>
      <name val="Tahoma"/>
      <family val="2"/>
    </font>
    <font>
      <b/>
      <sz val="11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0"/>
      <color indexed="10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u val="single"/>
      <sz val="12"/>
      <name val="Times New Roman Cyr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 applyNumberFormat="0">
      <alignment horizontal="left"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168" fontId="4" fillId="0" borderId="1">
      <alignment/>
      <protection locked="0"/>
    </xf>
    <xf numFmtId="0" fontId="54" fillId="26" borderId="2" applyNumberFormat="0" applyAlignment="0" applyProtection="0"/>
    <xf numFmtId="0" fontId="55" fillId="27" borderId="3" applyNumberFormat="0" applyAlignment="0" applyProtection="0"/>
    <xf numFmtId="0" fontId="56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0" borderId="0" applyBorder="0">
      <alignment horizontal="center" vertical="center" wrapText="1"/>
      <protection/>
    </xf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 applyBorder="0">
      <alignment horizontal="center" vertical="center" wrapText="1"/>
      <protection/>
    </xf>
    <xf numFmtId="168" fontId="7" fillId="28" borderId="1">
      <alignment/>
      <protection/>
    </xf>
    <xf numFmtId="4" fontId="8" fillId="29" borderId="0" applyBorder="0">
      <alignment horizontal="right"/>
      <protection/>
    </xf>
    <xf numFmtId="0" fontId="59" fillId="0" borderId="6" applyNumberFormat="0" applyFill="0" applyAlignment="0" applyProtection="0"/>
    <xf numFmtId="0" fontId="60" fillId="30" borderId="7" applyNumberFormat="0" applyAlignment="0" applyProtection="0"/>
    <xf numFmtId="0" fontId="9" fillId="0" borderId="0" applyFill="0">
      <alignment wrapText="1"/>
      <protection/>
    </xf>
    <xf numFmtId="0" fontId="10" fillId="0" borderId="0">
      <alignment horizontal="center" vertical="top" wrapText="1"/>
      <protection/>
    </xf>
    <xf numFmtId="0" fontId="11" fillId="0" borderId="0">
      <alignment horizontal="center" vertical="center" wrapText="1"/>
      <protection/>
    </xf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  <xf numFmtId="49" fontId="8" fillId="0" borderId="0" applyBorder="0">
      <alignment vertical="top"/>
      <protection/>
    </xf>
    <xf numFmtId="0" fontId="12" fillId="0" borderId="0">
      <alignment/>
      <protection/>
    </xf>
    <xf numFmtId="49" fontId="8" fillId="0" borderId="0" applyBorder="0">
      <alignment vertical="top"/>
      <protection/>
    </xf>
    <xf numFmtId="49" fontId="8" fillId="0" borderId="0" applyBorder="0">
      <alignment vertical="top"/>
      <protection/>
    </xf>
    <xf numFmtId="0" fontId="13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3" fillId="32" borderId="0" applyNumberFormat="0" applyBorder="0" applyAlignment="0" applyProtection="0"/>
    <xf numFmtId="0" fontId="15" fillId="29" borderId="0" applyNumberFormat="0" applyBorder="0" applyAlignment="0">
      <protection locked="0"/>
    </xf>
    <xf numFmtId="0" fontId="64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65" fillId="0" borderId="9" applyNumberFormat="0" applyFill="0" applyAlignment="0" applyProtection="0"/>
    <xf numFmtId="0" fontId="1" fillId="0" borderId="0">
      <alignment/>
      <protection/>
    </xf>
    <xf numFmtId="0" fontId="66" fillId="0" borderId="0" applyNumberFormat="0" applyFill="0" applyBorder="0" applyAlignment="0" applyProtection="0"/>
    <xf numFmtId="49" fontId="9" fillId="0" borderId="0">
      <alignment horizontal="center"/>
      <protection/>
    </xf>
    <xf numFmtId="169" fontId="0" fillId="0" borderId="0" applyFill="0" applyBorder="0" applyAlignment="0" applyProtection="0"/>
    <xf numFmtId="170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8" fillId="34" borderId="0" applyBorder="0">
      <alignment horizontal="right"/>
      <protection/>
    </xf>
    <xf numFmtId="4" fontId="8" fillId="35" borderId="0" applyBorder="0">
      <alignment horizontal="right"/>
      <protection/>
    </xf>
    <xf numFmtId="4" fontId="0" fillId="34" borderId="0" applyBorder="0">
      <alignment horizontal="right"/>
      <protection/>
    </xf>
    <xf numFmtId="0" fontId="67" fillId="36" borderId="0" applyNumberFormat="0" applyBorder="0" applyAlignment="0" applyProtection="0"/>
  </cellStyleXfs>
  <cellXfs count="71">
    <xf numFmtId="0" fontId="0" fillId="0" borderId="0" xfId="0" applyAlignment="1">
      <alignment/>
    </xf>
    <xf numFmtId="0" fontId="16" fillId="0" borderId="0" xfId="0" applyFont="1" applyAlignment="1">
      <alignment horizontal="center" wrapText="1"/>
    </xf>
    <xf numFmtId="0" fontId="8" fillId="37" borderId="10" xfId="0" applyNumberFormat="1" applyFont="1" applyFill="1" applyBorder="1" applyAlignment="1" applyProtection="1">
      <alignment horizontal="center" vertical="center" wrapText="1"/>
      <protection/>
    </xf>
    <xf numFmtId="49" fontId="23" fillId="37" borderId="10" xfId="75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Border="1" applyAlignment="1">
      <alignment/>
    </xf>
    <xf numFmtId="0" fontId="8" fillId="37" borderId="12" xfId="0" applyNumberFormat="1" applyFont="1" applyFill="1" applyBorder="1" applyAlignment="1" applyProtection="1">
      <alignment horizontal="center" vertical="center" wrapText="1"/>
      <protection/>
    </xf>
    <xf numFmtId="49" fontId="23" fillId="37" borderId="12" xfId="75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9" fontId="23" fillId="37" borderId="13" xfId="75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8" fillId="37" borderId="13" xfId="0" applyNumberFormat="1" applyFont="1" applyFill="1" applyBorder="1" applyAlignment="1" applyProtection="1">
      <alignment horizontal="center" vertical="center" wrapText="1"/>
      <protection/>
    </xf>
    <xf numFmtId="49" fontId="23" fillId="37" borderId="14" xfId="75" applyNumberFormat="1" applyFont="1" applyFill="1" applyBorder="1" applyAlignment="1" applyProtection="1">
      <alignment horizontal="center" vertical="center" wrapText="1"/>
      <protection/>
    </xf>
    <xf numFmtId="49" fontId="23" fillId="37" borderId="11" xfId="7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25" fillId="0" borderId="0" xfId="0" applyFont="1" applyBorder="1" applyAlignment="1">
      <alignment/>
    </xf>
    <xf numFmtId="0" fontId="27" fillId="0" borderId="0" xfId="77" applyFont="1" applyFill="1" applyBorder="1" applyAlignment="1">
      <alignment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30" fillId="37" borderId="10" xfId="0" applyNumberFormat="1" applyFont="1" applyFill="1" applyBorder="1" applyAlignment="1" applyProtection="1">
      <alignment horizontal="center" vertical="center" wrapText="1"/>
      <protection/>
    </xf>
    <xf numFmtId="49" fontId="23" fillId="37" borderId="15" xfId="75" applyNumberFormat="1" applyFont="1" applyFill="1" applyBorder="1" applyAlignment="1" applyProtection="1">
      <alignment horizontal="center" vertical="center" wrapText="1"/>
      <protection/>
    </xf>
    <xf numFmtId="0" fontId="30" fillId="37" borderId="12" xfId="0" applyNumberFormat="1" applyFont="1" applyFill="1" applyBorder="1" applyAlignment="1" applyProtection="1">
      <alignment horizontal="center" vertical="center" wrapText="1"/>
      <protection/>
    </xf>
    <xf numFmtId="49" fontId="23" fillId="37" borderId="16" xfId="75" applyNumberFormat="1" applyFont="1" applyFill="1" applyBorder="1" applyAlignment="1" applyProtection="1">
      <alignment horizontal="center" vertical="center" wrapText="1"/>
      <protection/>
    </xf>
    <xf numFmtId="0" fontId="30" fillId="37" borderId="13" xfId="0" applyNumberFormat="1" applyFont="1" applyFill="1" applyBorder="1" applyAlignment="1" applyProtection="1">
      <alignment horizontal="center" vertical="center" wrapText="1"/>
      <protection/>
    </xf>
    <xf numFmtId="49" fontId="23" fillId="37" borderId="17" xfId="75" applyNumberFormat="1" applyFont="1" applyFill="1" applyBorder="1" applyAlignment="1" applyProtection="1">
      <alignment horizontal="center" vertical="center" wrapText="1"/>
      <protection/>
    </xf>
    <xf numFmtId="0" fontId="30" fillId="37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Font="1" applyBorder="1" applyAlignment="1">
      <alignment horizontal="center" vertical="distributed" wrapText="1"/>
    </xf>
    <xf numFmtId="0" fontId="28" fillId="0" borderId="19" xfId="0" applyFont="1" applyBorder="1" applyAlignment="1">
      <alignment/>
    </xf>
    <xf numFmtId="0" fontId="28" fillId="0" borderId="19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4" fontId="19" fillId="0" borderId="20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/>
    </xf>
    <xf numFmtId="172" fontId="0" fillId="0" borderId="13" xfId="0" applyNumberFormat="1" applyBorder="1" applyAlignment="1">
      <alignment/>
    </xf>
    <xf numFmtId="0" fontId="0" fillId="0" borderId="14" xfId="0" applyFill="1" applyBorder="1" applyAlignment="1">
      <alignment/>
    </xf>
    <xf numFmtId="1" fontId="0" fillId="0" borderId="14" xfId="0" applyNumberFormat="1" applyFill="1" applyBorder="1" applyAlignment="1">
      <alignment/>
    </xf>
    <xf numFmtId="172" fontId="0" fillId="0" borderId="21" xfId="0" applyNumberFormat="1" applyFill="1" applyBorder="1" applyAlignment="1">
      <alignment/>
    </xf>
    <xf numFmtId="4" fontId="19" fillId="0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15" xfId="75" applyNumberFormat="1" applyFont="1" applyFill="1" applyBorder="1" applyAlignment="1" applyProtection="1">
      <alignment horizontal="center" vertical="center" wrapText="1"/>
      <protection/>
    </xf>
    <xf numFmtId="4" fontId="19" fillId="0" borderId="11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49" fontId="23" fillId="0" borderId="16" xfId="75" applyNumberFormat="1" applyFont="1" applyFill="1" applyBorder="1" applyAlignment="1" applyProtection="1">
      <alignment horizontal="center" vertical="center" wrapText="1"/>
      <protection/>
    </xf>
    <xf numFmtId="4" fontId="19" fillId="0" borderId="12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76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7" fillId="0" borderId="0" xfId="77" applyFont="1" applyFill="1" applyBorder="1" applyAlignment="1">
      <alignment horizontal="left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76" applyFont="1" applyBorder="1" applyAlignment="1" applyProtection="1">
      <alignment horizontal="center" vertical="center" wrapText="1"/>
      <protection/>
    </xf>
    <xf numFmtId="0" fontId="0" fillId="0" borderId="24" xfId="76" applyFont="1" applyBorder="1" applyAlignment="1" applyProtection="1">
      <alignment horizontal="center" vertical="center" wrapText="1"/>
      <protection/>
    </xf>
    <xf numFmtId="0" fontId="0" fillId="0" borderId="25" xfId="76" applyFont="1" applyBorder="1" applyAlignment="1" applyProtection="1">
      <alignment horizontal="center" vertical="center" wrapText="1"/>
      <protection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4" fillId="0" borderId="23" xfId="76" applyFont="1" applyBorder="1" applyAlignment="1" applyProtection="1">
      <alignment horizontal="center" vertical="center" wrapText="1"/>
      <protection/>
    </xf>
    <xf numFmtId="0" fontId="4" fillId="0" borderId="24" xfId="76" applyFont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76" applyFont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left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ЗаголовокСтолбца" xfId="57"/>
    <cellStyle name="Защитный" xfId="58"/>
    <cellStyle name="Значение" xfId="59"/>
    <cellStyle name="Итог" xfId="60"/>
    <cellStyle name="Контрольная ячейка" xfId="61"/>
    <cellStyle name="Мои наименования показателей" xfId="62"/>
    <cellStyle name="Мой заголовок" xfId="63"/>
    <cellStyle name="Мой заголовок листа" xfId="64"/>
    <cellStyle name="Название" xfId="65"/>
    <cellStyle name="Нейтральный" xfId="66"/>
    <cellStyle name="Обычный 2" xfId="67"/>
    <cellStyle name="Обычный 2 2" xfId="68"/>
    <cellStyle name="Обычный 2 2 2" xfId="69"/>
    <cellStyle name="Обычный 2 2 2 2" xfId="70"/>
    <cellStyle name="Обычный 3" xfId="71"/>
    <cellStyle name="Обычный 4" xfId="72"/>
    <cellStyle name="Обычный 5" xfId="73"/>
    <cellStyle name="Обычный 6" xfId="74"/>
    <cellStyle name="Обычный_Kom kompleks" xfId="75"/>
    <cellStyle name="Обычный_VO_2_2" xfId="76"/>
    <cellStyle name="Обычный_тарифы на 2002г с 1-01" xfId="77"/>
    <cellStyle name="Плохой" xfId="78"/>
    <cellStyle name="Поле ввода" xfId="79"/>
    <cellStyle name="Пояснение" xfId="80"/>
    <cellStyle name="Примечание" xfId="81"/>
    <cellStyle name="Percent" xfId="82"/>
    <cellStyle name="Процентный 2" xfId="83"/>
    <cellStyle name="Связанная ячейка" xfId="84"/>
    <cellStyle name="Стиль 1" xfId="85"/>
    <cellStyle name="Текст предупреждения" xfId="86"/>
    <cellStyle name="Текстовый" xfId="87"/>
    <cellStyle name="Тысячи [0]_3Com" xfId="88"/>
    <cellStyle name="Тысячи_3Com" xfId="89"/>
    <cellStyle name="Comma" xfId="90"/>
    <cellStyle name="Comma [0]" xfId="91"/>
    <cellStyle name="Формула" xfId="92"/>
    <cellStyle name="ФормулаВБ" xfId="93"/>
    <cellStyle name="ФормулаНаКонтроль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69;&#1054;\&#1056;&#1048;&#1052;&#1052;&#1040;\2013\&#1084;&#1072;&#1090;&#1077;&#1088;&#1080;&#1072;&#1083;&#1099;\&#1056;&#1040;&#1057;&#1064;&#1048;&#1060;&#1056;&#1054;&#1042;&#1050;&#1048;\10-23\10-23%201%20&#1087;&#1086;&#1083;&#1091;&#1075;&#1086;&#1076;&#1080;&#10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7;&#1090;&#1072;&#1090;&#1080;&#1089;&#1090;&#1080;&#1082;&#1072;\&#1057;&#1090;&#1072;&#1090;&#1080;&#1089;&#1090;&#1080;&#1082;&#1072;%202013\4-&#1058;&#1069;&#1056;%202013\&#1060;&#1086;&#1088;&#1084;&#1072;%20&#8470;%201%20&#1088;&#1072;&#1089;&#1093;&#1086;&#1076;&#1099;%20&#1087;&#1086;%20&#1075;&#1072;&#1079;-&#1085;&#1077;&#1092;&#1090;&#1100;%20&#1072;&#1085;&#1072;&#1083;&#1080;&#1079;(09.07.13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3;&#1072;&#1076;&#1099;&#1082;&#1090;&#1086;\2014\&#1057;&#1074;&#1086;&#1076;%20&#1087;&#1086;%20&#1090;&#1086;&#1087;&#1083;&#1080;&#1074;&#1091;%20&#1079;&#1072;%202013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95">
          <cell r="P195">
            <v>4202960</v>
          </cell>
          <cell r="Q195">
            <v>7856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ефть"/>
      <sheetName val="Газ   "/>
      <sheetName val="Нефть анализ"/>
      <sheetName val="Газ анализ"/>
      <sheetName val="Нефть анализ (1-е пол)"/>
      <sheetName val="Газ анализ (1-е полугодие)"/>
    </sheetNames>
    <sheetDataSet>
      <sheetData sheetId="0">
        <row r="6">
          <cell r="AP6">
            <v>10715.03831118061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14">
          <cell r="M214">
            <v>3021912.72</v>
          </cell>
          <cell r="N214">
            <v>276</v>
          </cell>
        </row>
        <row r="244">
          <cell r="N244">
            <v>862</v>
          </cell>
        </row>
        <row r="270">
          <cell r="N270">
            <v>165</v>
          </cell>
        </row>
        <row r="292">
          <cell r="N292">
            <v>156</v>
          </cell>
        </row>
        <row r="387">
          <cell r="N387">
            <v>166</v>
          </cell>
        </row>
        <row r="415">
          <cell r="N415">
            <v>297</v>
          </cell>
        </row>
        <row r="442">
          <cell r="N442">
            <v>5119</v>
          </cell>
        </row>
        <row r="460">
          <cell r="N460">
            <v>111</v>
          </cell>
        </row>
        <row r="478">
          <cell r="N478">
            <v>2351</v>
          </cell>
        </row>
        <row r="501">
          <cell r="N501">
            <v>595</v>
          </cell>
        </row>
        <row r="683">
          <cell r="O683">
            <v>10942.27404886562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="90" zoomScaleNormal="90" zoomScalePageLayoutView="0" workbookViewId="0" topLeftCell="A1">
      <selection activeCell="B38" sqref="B38"/>
    </sheetView>
  </sheetViews>
  <sheetFormatPr defaultColWidth="8.796875" defaultRowHeight="14.25"/>
  <cols>
    <col min="1" max="1" width="16.19921875" style="0" customWidth="1"/>
    <col min="2" max="2" width="21.59765625" style="0" customWidth="1"/>
    <col min="5" max="13" width="15.19921875" style="0" customWidth="1"/>
    <col min="14" max="14" width="13" style="0" hidden="1" customWidth="1"/>
  </cols>
  <sheetData>
    <row r="1" ht="14.25">
      <c r="M1" t="s">
        <v>0</v>
      </c>
    </row>
    <row r="3" spans="1:13" ht="37.5" customHeight="1">
      <c r="A3" s="49" t="str">
        <f>'Приложение №2'!A3:E3</f>
        <v>Информация о фактически сложившихся ценах и объёмах потребления топлива по итогам 2013 года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1" ht="17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4.25">
      <c r="A5" t="s">
        <v>75</v>
      </c>
      <c r="L5" t="s">
        <v>1</v>
      </c>
    </row>
    <row r="6" ht="21" customHeight="1">
      <c r="A6" t="s">
        <v>2</v>
      </c>
    </row>
    <row r="8" spans="1:13" ht="60" customHeight="1">
      <c r="A8" s="50" t="s">
        <v>3</v>
      </c>
      <c r="B8" s="50"/>
      <c r="C8" s="50"/>
      <c r="D8" s="50"/>
      <c r="E8" s="48" t="s">
        <v>4</v>
      </c>
      <c r="F8" s="48" t="s">
        <v>5</v>
      </c>
      <c r="G8" s="48" t="s">
        <v>6</v>
      </c>
      <c r="H8" s="48" t="s">
        <v>7</v>
      </c>
      <c r="I8" s="48" t="s">
        <v>8</v>
      </c>
      <c r="J8" s="48" t="s">
        <v>9</v>
      </c>
      <c r="K8" s="48" t="s">
        <v>10</v>
      </c>
      <c r="L8" s="48" t="s">
        <v>11</v>
      </c>
      <c r="M8" s="48" t="s">
        <v>12</v>
      </c>
    </row>
    <row r="9" spans="1:13" ht="29.25" customHeight="1" thickBot="1">
      <c r="A9" s="50"/>
      <c r="B9" s="50"/>
      <c r="C9" s="50"/>
      <c r="D9" s="50"/>
      <c r="E9" s="48"/>
      <c r="F9" s="48"/>
      <c r="G9" s="48"/>
      <c r="H9" s="48"/>
      <c r="I9" s="48"/>
      <c r="J9" s="48"/>
      <c r="K9" s="48"/>
      <c r="L9" s="48"/>
      <c r="M9" s="48"/>
    </row>
    <row r="10" spans="1:13" ht="21" customHeight="1" thickBot="1">
      <c r="A10" s="56" t="s">
        <v>13</v>
      </c>
      <c r="B10" s="57" t="s">
        <v>14</v>
      </c>
      <c r="C10" s="2" t="s">
        <v>15</v>
      </c>
      <c r="D10" s="3" t="s">
        <v>16</v>
      </c>
      <c r="E10" s="4">
        <v>535</v>
      </c>
      <c r="F10" s="4">
        <v>535</v>
      </c>
      <c r="G10" s="4">
        <v>535</v>
      </c>
      <c r="H10" s="4">
        <v>535</v>
      </c>
      <c r="I10" s="4">
        <v>535</v>
      </c>
      <c r="J10" s="4">
        <v>535</v>
      </c>
      <c r="K10" s="4">
        <v>535</v>
      </c>
      <c r="L10" s="4">
        <v>535</v>
      </c>
      <c r="M10" s="4">
        <v>535</v>
      </c>
    </row>
    <row r="11" spans="1:13" ht="21" customHeight="1">
      <c r="A11" s="56"/>
      <c r="B11" s="57"/>
      <c r="C11" s="5" t="s">
        <v>17</v>
      </c>
      <c r="D11" s="6" t="s">
        <v>18</v>
      </c>
      <c r="E11" s="7">
        <v>631.3</v>
      </c>
      <c r="F11" s="7">
        <v>631.3</v>
      </c>
      <c r="G11" s="7">
        <v>631.3</v>
      </c>
      <c r="H11" s="7">
        <v>631.3</v>
      </c>
      <c r="I11" s="7">
        <v>631.3</v>
      </c>
      <c r="J11" s="7">
        <v>631.3</v>
      </c>
      <c r="K11" s="7">
        <v>631.3</v>
      </c>
      <c r="L11" s="7">
        <v>631.3</v>
      </c>
      <c r="M11" s="7">
        <v>631.3</v>
      </c>
    </row>
    <row r="12" spans="1:13" ht="21" customHeight="1">
      <c r="A12" s="56"/>
      <c r="B12" s="58" t="s">
        <v>19</v>
      </c>
      <c r="C12" s="5" t="s">
        <v>15</v>
      </c>
      <c r="D12" s="6" t="s">
        <v>20</v>
      </c>
      <c r="E12" s="8" t="s">
        <v>74</v>
      </c>
      <c r="F12" s="8" t="s">
        <v>74</v>
      </c>
      <c r="G12" s="8" t="s">
        <v>74</v>
      </c>
      <c r="H12" s="8" t="s">
        <v>74</v>
      </c>
      <c r="I12" s="8" t="s">
        <v>74</v>
      </c>
      <c r="J12" s="8" t="s">
        <v>74</v>
      </c>
      <c r="K12" s="8" t="s">
        <v>74</v>
      </c>
      <c r="L12" s="8" t="s">
        <v>74</v>
      </c>
      <c r="M12" s="8" t="s">
        <v>74</v>
      </c>
    </row>
    <row r="13" spans="1:13" ht="21" customHeight="1">
      <c r="A13" s="56"/>
      <c r="B13" s="58"/>
      <c r="C13" s="5" t="s">
        <v>17</v>
      </c>
      <c r="D13" s="6" t="s">
        <v>21</v>
      </c>
      <c r="E13" s="8" t="s">
        <v>74</v>
      </c>
      <c r="F13" s="8" t="s">
        <v>74</v>
      </c>
      <c r="G13" s="8" t="s">
        <v>74</v>
      </c>
      <c r="H13" s="8" t="s">
        <v>74</v>
      </c>
      <c r="I13" s="8" t="s">
        <v>74</v>
      </c>
      <c r="J13" s="8" t="s">
        <v>74</v>
      </c>
      <c r="K13" s="8" t="s">
        <v>74</v>
      </c>
      <c r="L13" s="8" t="s">
        <v>74</v>
      </c>
      <c r="M13" s="8" t="s">
        <v>74</v>
      </c>
    </row>
    <row r="14" spans="1:14" ht="29.25" customHeight="1" thickBot="1">
      <c r="A14" s="56"/>
      <c r="B14" s="59" t="s">
        <v>22</v>
      </c>
      <c r="C14" s="59"/>
      <c r="D14" s="9" t="s">
        <v>23</v>
      </c>
      <c r="E14" s="10">
        <f>'[3]TDSheet'!$N$292</f>
        <v>156</v>
      </c>
      <c r="F14" s="10">
        <f>'[3]TDSheet'!$N$270</f>
        <v>165</v>
      </c>
      <c r="G14" s="10">
        <f>'[3]TDSheet'!$N$244</f>
        <v>862</v>
      </c>
      <c r="H14" s="10">
        <f>'[3]TDSheet'!$N$387</f>
        <v>166</v>
      </c>
      <c r="I14" s="10">
        <f>'[3]TDSheet'!$N$415</f>
        <v>297</v>
      </c>
      <c r="J14" s="10">
        <f>'[3]TDSheet'!$N$442</f>
        <v>5119</v>
      </c>
      <c r="K14" s="10">
        <f>'[3]TDSheet'!$N$460</f>
        <v>111</v>
      </c>
      <c r="L14" s="10">
        <f>'[3]TDSheet'!$N$478</f>
        <v>2351</v>
      </c>
      <c r="M14" s="10">
        <f>'[3]TDSheet'!$N$501</f>
        <v>595</v>
      </c>
      <c r="N14">
        <f>'[1]TDSheet'!$Q$195</f>
        <v>7856</v>
      </c>
    </row>
    <row r="15" spans="1:13" ht="29.25" customHeight="1" thickBot="1">
      <c r="A15" s="56"/>
      <c r="B15" s="57" t="s">
        <v>24</v>
      </c>
      <c r="C15" s="2" t="s">
        <v>15</v>
      </c>
      <c r="D15" s="3" t="s">
        <v>25</v>
      </c>
      <c r="E15" s="11" t="s">
        <v>74</v>
      </c>
      <c r="F15" s="11" t="s">
        <v>74</v>
      </c>
      <c r="G15" s="11" t="s">
        <v>74</v>
      </c>
      <c r="H15" s="11" t="s">
        <v>74</v>
      </c>
      <c r="I15" s="11" t="s">
        <v>74</v>
      </c>
      <c r="J15" s="11" t="s">
        <v>74</v>
      </c>
      <c r="K15" s="11" t="s">
        <v>74</v>
      </c>
      <c r="L15" s="11" t="s">
        <v>74</v>
      </c>
      <c r="M15" s="11" t="s">
        <v>74</v>
      </c>
    </row>
    <row r="16" spans="1:13" ht="29.25" customHeight="1">
      <c r="A16" s="56"/>
      <c r="B16" s="57"/>
      <c r="C16" s="5" t="s">
        <v>17</v>
      </c>
      <c r="D16" s="6" t="s">
        <v>26</v>
      </c>
      <c r="E16" s="8" t="s">
        <v>74</v>
      </c>
      <c r="F16" s="8" t="s">
        <v>74</v>
      </c>
      <c r="G16" s="8" t="s">
        <v>74</v>
      </c>
      <c r="H16" s="8" t="s">
        <v>74</v>
      </c>
      <c r="I16" s="8" t="s">
        <v>74</v>
      </c>
      <c r="J16" s="8" t="s">
        <v>74</v>
      </c>
      <c r="K16" s="8" t="s">
        <v>74</v>
      </c>
      <c r="L16" s="8" t="s">
        <v>74</v>
      </c>
      <c r="M16" s="8" t="s">
        <v>74</v>
      </c>
    </row>
    <row r="17" spans="1:13" ht="41.25" customHeight="1" thickBot="1">
      <c r="A17" s="56"/>
      <c r="B17" s="59" t="s">
        <v>27</v>
      </c>
      <c r="C17" s="59"/>
      <c r="D17" s="9" t="s">
        <v>28</v>
      </c>
      <c r="E17" s="10" t="s">
        <v>74</v>
      </c>
      <c r="F17" s="10" t="s">
        <v>74</v>
      </c>
      <c r="G17" s="10" t="s">
        <v>74</v>
      </c>
      <c r="H17" s="10" t="s">
        <v>74</v>
      </c>
      <c r="I17" s="10" t="s">
        <v>74</v>
      </c>
      <c r="J17" s="10" t="s">
        <v>74</v>
      </c>
      <c r="K17" s="10" t="s">
        <v>74</v>
      </c>
      <c r="L17" s="10" t="s">
        <v>74</v>
      </c>
      <c r="M17" s="10" t="s">
        <v>74</v>
      </c>
    </row>
    <row r="18" spans="1:14" ht="29.25" customHeight="1" thickBot="1">
      <c r="A18" s="56"/>
      <c r="B18" s="51" t="s">
        <v>29</v>
      </c>
      <c r="C18" s="2" t="s">
        <v>15</v>
      </c>
      <c r="D18" s="3" t="s">
        <v>30</v>
      </c>
      <c r="E18" s="35">
        <f aca="true" t="shared" si="0" ref="E18:M18">E10*E14</f>
        <v>83460</v>
      </c>
      <c r="F18" s="35">
        <f t="shared" si="0"/>
        <v>88275</v>
      </c>
      <c r="G18" s="35">
        <f t="shared" si="0"/>
        <v>461170</v>
      </c>
      <c r="H18" s="35">
        <f t="shared" si="0"/>
        <v>88810</v>
      </c>
      <c r="I18" s="35">
        <f t="shared" si="0"/>
        <v>158895</v>
      </c>
      <c r="J18" s="35">
        <f t="shared" si="0"/>
        <v>2738665</v>
      </c>
      <c r="K18" s="35">
        <f t="shared" si="0"/>
        <v>59385</v>
      </c>
      <c r="L18" s="35">
        <f t="shared" si="0"/>
        <v>1257785</v>
      </c>
      <c r="M18" s="35">
        <f t="shared" si="0"/>
        <v>318325</v>
      </c>
      <c r="N18" s="33">
        <f>'[1]TDSheet'!$P$195</f>
        <v>4202960</v>
      </c>
    </row>
    <row r="19" spans="1:14" ht="29.25" customHeight="1" thickBot="1">
      <c r="A19" s="56"/>
      <c r="B19" s="51"/>
      <c r="C19" s="12" t="s">
        <v>17</v>
      </c>
      <c r="D19" s="9" t="s">
        <v>31</v>
      </c>
      <c r="E19" s="36">
        <f aca="true" t="shared" si="1" ref="E19:M19">E18*1.18</f>
        <v>98482.79999999999</v>
      </c>
      <c r="F19" s="36">
        <f t="shared" si="1"/>
        <v>104164.5</v>
      </c>
      <c r="G19" s="36">
        <f t="shared" si="1"/>
        <v>544180.6</v>
      </c>
      <c r="H19" s="36">
        <f t="shared" si="1"/>
        <v>104795.79999999999</v>
      </c>
      <c r="I19" s="36">
        <f t="shared" si="1"/>
        <v>187496.09999999998</v>
      </c>
      <c r="J19" s="36">
        <f t="shared" si="1"/>
        <v>3231624.6999999997</v>
      </c>
      <c r="K19" s="36">
        <f t="shared" si="1"/>
        <v>70074.3</v>
      </c>
      <c r="L19" s="36">
        <f t="shared" si="1"/>
        <v>1484186.2999999998</v>
      </c>
      <c r="M19" s="36">
        <f t="shared" si="1"/>
        <v>375623.5</v>
      </c>
      <c r="N19" s="39">
        <f>N18*1.18</f>
        <v>4959492.8</v>
      </c>
    </row>
    <row r="20" spans="1:13" ht="43.5" customHeight="1" thickBot="1">
      <c r="A20" s="56"/>
      <c r="B20" s="52" t="s">
        <v>32</v>
      </c>
      <c r="C20" s="52"/>
      <c r="D20" s="13" t="s">
        <v>33</v>
      </c>
      <c r="E20" s="37">
        <v>11616</v>
      </c>
      <c r="F20" s="37">
        <v>11415</v>
      </c>
      <c r="G20" s="37">
        <v>10100</v>
      </c>
      <c r="H20" s="38">
        <v>11976</v>
      </c>
      <c r="I20" s="38">
        <v>11711</v>
      </c>
      <c r="J20" s="38">
        <v>10117</v>
      </c>
      <c r="K20" s="38">
        <v>11847</v>
      </c>
      <c r="L20" s="38">
        <v>8849.6</v>
      </c>
      <c r="M20" s="38">
        <v>9128.8</v>
      </c>
    </row>
    <row r="21" spans="1:13" ht="29.25" customHeight="1">
      <c r="A21" s="53" t="s">
        <v>34</v>
      </c>
      <c r="B21" s="53"/>
      <c r="C21" s="53"/>
      <c r="D21" s="14"/>
      <c r="E21" s="15"/>
      <c r="F21" s="15"/>
      <c r="G21" s="15"/>
      <c r="H21" s="15"/>
      <c r="I21" s="15"/>
      <c r="J21" s="15"/>
      <c r="K21" s="15"/>
      <c r="L21" s="15"/>
      <c r="M21" s="15"/>
    </row>
    <row r="22" ht="7.5" customHeight="1"/>
    <row r="23" spans="1:13" ht="21.75" customHeight="1">
      <c r="A23" s="54" t="s">
        <v>79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1:13" ht="44.2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</row>
    <row r="25" ht="18.75" customHeight="1">
      <c r="A25" s="16" t="s">
        <v>35</v>
      </c>
    </row>
    <row r="27" spans="1:13" ht="15.75">
      <c r="A27" s="17" t="s">
        <v>76</v>
      </c>
      <c r="B27" s="18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4.25">
      <c r="A28" s="18"/>
      <c r="B28" s="18"/>
      <c r="C28" s="18" t="s">
        <v>36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5.75">
      <c r="A29" s="55" t="s">
        <v>84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</row>
    <row r="30" spans="1:13" ht="14.25">
      <c r="A30" s="18"/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5.7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</row>
  </sheetData>
  <sheetProtection selectLockedCells="1" selectUnlockedCells="1"/>
  <mergeCells count="23">
    <mergeCell ref="A21:C21"/>
    <mergeCell ref="A23:M24"/>
    <mergeCell ref="A31:M31"/>
    <mergeCell ref="A29:M29"/>
    <mergeCell ref="A10:A20"/>
    <mergeCell ref="B10:B11"/>
    <mergeCell ref="B12:B13"/>
    <mergeCell ref="B14:C14"/>
    <mergeCell ref="B15:B16"/>
    <mergeCell ref="B17:C17"/>
    <mergeCell ref="B18:B19"/>
    <mergeCell ref="B20:C20"/>
    <mergeCell ref="H8:H9"/>
    <mergeCell ref="I8:I9"/>
    <mergeCell ref="J8:J9"/>
    <mergeCell ref="K8:K9"/>
    <mergeCell ref="L8:L9"/>
    <mergeCell ref="M8:M9"/>
    <mergeCell ref="A3:M3"/>
    <mergeCell ref="A8:D9"/>
    <mergeCell ref="E8:E9"/>
    <mergeCell ref="F8:F9"/>
    <mergeCell ref="G8:G9"/>
  </mergeCells>
  <printOptions/>
  <pageMargins left="0.17" right="0.11805555555555555" top="0.34" bottom="0.7479166666666667" header="0.31" footer="0.5118055555555555"/>
  <pageSetup fitToHeight="1" fitToWidth="1" horizontalDpi="300" verticalDpi="300" orientation="landscape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="90" zoomScaleSheetLayoutView="90" zoomScalePageLayoutView="0" workbookViewId="0" topLeftCell="A1">
      <selection activeCell="K13" sqref="K13"/>
    </sheetView>
  </sheetViews>
  <sheetFormatPr defaultColWidth="8.796875" defaultRowHeight="14.25"/>
  <cols>
    <col min="1" max="1" width="16.69921875" style="0" customWidth="1"/>
    <col min="2" max="2" width="22.8984375" style="0" customWidth="1"/>
    <col min="3" max="3" width="16.69921875" style="0" customWidth="1"/>
    <col min="4" max="4" width="7.8984375" style="0" customWidth="1"/>
    <col min="5" max="5" width="15.09765625" style="0" customWidth="1"/>
    <col min="6" max="6" width="9" style="0" customWidth="1"/>
    <col min="8" max="8" width="18.5" style="0" hidden="1" customWidth="1"/>
  </cols>
  <sheetData>
    <row r="1" ht="14.25">
      <c r="E1" t="s">
        <v>37</v>
      </c>
    </row>
    <row r="3" spans="1:5" ht="28.5" customHeight="1">
      <c r="A3" s="49" t="s">
        <v>77</v>
      </c>
      <c r="B3" s="49"/>
      <c r="C3" s="49"/>
      <c r="D3" s="49"/>
      <c r="E3" s="49"/>
    </row>
    <row r="4" spans="1:5" ht="20.25" customHeight="1">
      <c r="A4" s="1"/>
      <c r="B4" s="1"/>
      <c r="C4" s="1"/>
      <c r="D4" s="1"/>
      <c r="E4" s="1"/>
    </row>
    <row r="5" ht="18.75" customHeight="1">
      <c r="A5" t="s">
        <v>75</v>
      </c>
    </row>
    <row r="6" ht="18.75" customHeight="1">
      <c r="A6" t="s">
        <v>38</v>
      </c>
    </row>
    <row r="7" ht="15.75" customHeight="1" thickBot="1"/>
    <row r="8" spans="1:5" ht="33" customHeight="1" thickBot="1">
      <c r="A8" s="50" t="s">
        <v>3</v>
      </c>
      <c r="B8" s="50"/>
      <c r="C8" s="50"/>
      <c r="D8" s="50"/>
      <c r="E8" s="60" t="s">
        <v>39</v>
      </c>
    </row>
    <row r="9" spans="1:5" ht="19.5" customHeight="1" thickBot="1">
      <c r="A9" s="50"/>
      <c r="B9" s="50"/>
      <c r="C9" s="50"/>
      <c r="D9" s="50"/>
      <c r="E9" s="61"/>
    </row>
    <row r="10" spans="1:5" ht="30" customHeight="1" thickBot="1">
      <c r="A10" s="56" t="s">
        <v>40</v>
      </c>
      <c r="B10" s="62" t="s">
        <v>41</v>
      </c>
      <c r="C10" s="20" t="s">
        <v>15</v>
      </c>
      <c r="D10" s="21" t="s">
        <v>16</v>
      </c>
      <c r="E10" s="34">
        <f>'[2]Нефть'!$AP$6</f>
        <v>10715.03831118061</v>
      </c>
    </row>
    <row r="11" spans="1:5" ht="30" customHeight="1">
      <c r="A11" s="56"/>
      <c r="B11" s="62"/>
      <c r="C11" s="22" t="s">
        <v>17</v>
      </c>
      <c r="D11" s="23" t="s">
        <v>18</v>
      </c>
      <c r="E11" s="34">
        <f>E10*1.18</f>
        <v>12643.745207193118</v>
      </c>
    </row>
    <row r="12" spans="1:5" ht="30" customHeight="1">
      <c r="A12" s="56"/>
      <c r="B12" s="63" t="s">
        <v>42</v>
      </c>
      <c r="C12" s="22" t="s">
        <v>15</v>
      </c>
      <c r="D12" s="23" t="s">
        <v>20</v>
      </c>
      <c r="E12" s="40">
        <f>'[3]TDSheet'!$O$683</f>
        <v>10942.27404886562</v>
      </c>
    </row>
    <row r="13" spans="1:8" ht="30" customHeight="1">
      <c r="A13" s="56"/>
      <c r="B13" s="63"/>
      <c r="C13" s="22" t="s">
        <v>17</v>
      </c>
      <c r="D13" s="23" t="s">
        <v>21</v>
      </c>
      <c r="E13" s="34">
        <f>E12*1.18</f>
        <v>12911.88337766143</v>
      </c>
      <c r="H13" s="41" t="s">
        <v>80</v>
      </c>
    </row>
    <row r="14" spans="1:8" ht="28.5" customHeight="1">
      <c r="A14" s="56"/>
      <c r="B14" s="63" t="s">
        <v>43</v>
      </c>
      <c r="C14" s="63"/>
      <c r="D14" s="23" t="s">
        <v>44</v>
      </c>
      <c r="E14" s="34">
        <f>'[3]TDSheet'!$N$214</f>
        <v>276</v>
      </c>
      <c r="H14">
        <f>E14*E10/1000</f>
        <v>2957.3505738858485</v>
      </c>
    </row>
    <row r="15" spans="1:8" ht="25.5" customHeight="1" thickBot="1">
      <c r="A15" s="56"/>
      <c r="B15" s="64" t="s">
        <v>45</v>
      </c>
      <c r="C15" s="22" t="s">
        <v>15</v>
      </c>
      <c r="D15" s="23" t="s">
        <v>46</v>
      </c>
      <c r="E15" s="34">
        <f>'[3]TDSheet'!$M$214/1000</f>
        <v>3021.9127200000003</v>
      </c>
      <c r="H15" s="41" t="s">
        <v>81</v>
      </c>
    </row>
    <row r="16" spans="1:8" ht="25.5" customHeight="1" thickBot="1">
      <c r="A16" s="56"/>
      <c r="B16" s="64"/>
      <c r="C16" s="24" t="s">
        <v>17</v>
      </c>
      <c r="D16" s="25" t="s">
        <v>47</v>
      </c>
      <c r="E16" s="34">
        <f>E15*1.18</f>
        <v>3565.8570096000003</v>
      </c>
      <c r="H16" s="33">
        <f>E15-H14</f>
        <v>64.5621461141518</v>
      </c>
    </row>
    <row r="17" spans="1:8" ht="25.5" customHeight="1" thickBot="1">
      <c r="A17" s="56"/>
      <c r="B17" s="65" t="s">
        <v>48</v>
      </c>
      <c r="C17" s="42" t="s">
        <v>15</v>
      </c>
      <c r="D17" s="43" t="s">
        <v>49</v>
      </c>
      <c r="E17" s="44">
        <f>H18</f>
        <v>233.92081925417318</v>
      </c>
      <c r="H17" t="s">
        <v>82</v>
      </c>
    </row>
    <row r="18" spans="1:8" ht="25.5" customHeight="1">
      <c r="A18" s="56"/>
      <c r="B18" s="65"/>
      <c r="C18" s="45" t="s">
        <v>17</v>
      </c>
      <c r="D18" s="46" t="s">
        <v>50</v>
      </c>
      <c r="E18" s="47">
        <f>E17*1.18</f>
        <v>276.02656671992435</v>
      </c>
      <c r="H18">
        <f>H16*1000/E14</f>
        <v>233.92081925417318</v>
      </c>
    </row>
    <row r="19" spans="1:5" ht="25.5" customHeight="1">
      <c r="A19" s="56"/>
      <c r="B19" s="66" t="s">
        <v>51</v>
      </c>
      <c r="C19" s="45" t="s">
        <v>15</v>
      </c>
      <c r="D19" s="46" t="s">
        <v>52</v>
      </c>
      <c r="E19" s="40">
        <f>H16</f>
        <v>64.5621461141518</v>
      </c>
    </row>
    <row r="20" spans="1:5" ht="25.5" customHeight="1">
      <c r="A20" s="56"/>
      <c r="B20" s="66"/>
      <c r="C20" s="45" t="s">
        <v>17</v>
      </c>
      <c r="D20" s="46" t="s">
        <v>53</v>
      </c>
      <c r="E20" s="40">
        <f>E19*1.18</f>
        <v>76.18333241469912</v>
      </c>
    </row>
    <row r="21" spans="1:5" ht="29.25" customHeight="1" thickBot="1">
      <c r="A21" s="56"/>
      <c r="B21" s="67" t="s">
        <v>54</v>
      </c>
      <c r="C21" s="67"/>
      <c r="D21" s="25" t="s">
        <v>55</v>
      </c>
      <c r="E21" s="34">
        <f>E14</f>
        <v>276</v>
      </c>
    </row>
    <row r="22" spans="1:5" ht="25.5" customHeight="1" thickBot="1">
      <c r="A22" s="56"/>
      <c r="B22" s="65" t="s">
        <v>56</v>
      </c>
      <c r="C22" s="20" t="s">
        <v>15</v>
      </c>
      <c r="D22" s="21" t="s">
        <v>57</v>
      </c>
      <c r="E22" s="11" t="s">
        <v>74</v>
      </c>
    </row>
    <row r="23" spans="1:5" ht="25.5" customHeight="1" thickBot="1">
      <c r="A23" s="56"/>
      <c r="B23" s="65"/>
      <c r="C23" s="22" t="s">
        <v>17</v>
      </c>
      <c r="D23" s="23" t="s">
        <v>58</v>
      </c>
      <c r="E23" s="11" t="s">
        <v>74</v>
      </c>
    </row>
    <row r="24" spans="1:5" ht="25.5" customHeight="1" thickBot="1">
      <c r="A24" s="56"/>
      <c r="B24" s="68" t="s">
        <v>59</v>
      </c>
      <c r="C24" s="22" t="s">
        <v>15</v>
      </c>
      <c r="D24" s="23" t="s">
        <v>60</v>
      </c>
      <c r="E24" s="11" t="s">
        <v>74</v>
      </c>
    </row>
    <row r="25" spans="1:5" ht="25.5" customHeight="1" thickBot="1">
      <c r="A25" s="56"/>
      <c r="B25" s="68"/>
      <c r="C25" s="22" t="s">
        <v>17</v>
      </c>
      <c r="D25" s="23" t="s">
        <v>61</v>
      </c>
      <c r="E25" s="11" t="s">
        <v>74</v>
      </c>
    </row>
    <row r="26" spans="1:5" ht="30" customHeight="1" thickBot="1">
      <c r="A26" s="56"/>
      <c r="B26" s="67" t="s">
        <v>62</v>
      </c>
      <c r="C26" s="67"/>
      <c r="D26" s="25" t="s">
        <v>63</v>
      </c>
      <c r="E26" s="11" t="s">
        <v>74</v>
      </c>
    </row>
    <row r="27" spans="1:5" ht="25.5" customHeight="1" thickBot="1">
      <c r="A27" s="56"/>
      <c r="B27" s="69" t="s">
        <v>64</v>
      </c>
      <c r="C27" s="20" t="s">
        <v>15</v>
      </c>
      <c r="D27" s="21" t="s">
        <v>65</v>
      </c>
      <c r="E27" s="11" t="s">
        <v>74</v>
      </c>
    </row>
    <row r="28" spans="1:5" ht="30" customHeight="1" thickBot="1">
      <c r="A28" s="56"/>
      <c r="B28" s="69"/>
      <c r="C28" s="22" t="s">
        <v>17</v>
      </c>
      <c r="D28" s="23" t="s">
        <v>66</v>
      </c>
      <c r="E28" s="11" t="s">
        <v>74</v>
      </c>
    </row>
    <row r="29" spans="1:5" ht="25.5" customHeight="1" thickBot="1">
      <c r="A29" s="56"/>
      <c r="B29" s="65" t="s">
        <v>67</v>
      </c>
      <c r="C29" s="22" t="s">
        <v>15</v>
      </c>
      <c r="D29" s="23" t="s">
        <v>68</v>
      </c>
      <c r="E29" s="11" t="s">
        <v>74</v>
      </c>
    </row>
    <row r="30" spans="1:5" ht="25.5" customHeight="1" thickBot="1">
      <c r="A30" s="56"/>
      <c r="B30" s="65"/>
      <c r="C30" s="26" t="s">
        <v>17</v>
      </c>
      <c r="D30" s="23" t="s">
        <v>69</v>
      </c>
      <c r="E30" s="11" t="s">
        <v>74</v>
      </c>
    </row>
    <row r="31" spans="1:5" ht="30" customHeight="1" thickBot="1">
      <c r="A31" s="56"/>
      <c r="B31" s="67" t="s">
        <v>70</v>
      </c>
      <c r="C31" s="67"/>
      <c r="D31" s="25" t="s">
        <v>71</v>
      </c>
      <c r="E31" s="11" t="s">
        <v>74</v>
      </c>
    </row>
    <row r="32" spans="1:5" ht="25.5" customHeight="1" thickBot="1">
      <c r="A32" s="56"/>
      <c r="B32" s="67" t="s">
        <v>72</v>
      </c>
      <c r="C32" s="67"/>
      <c r="D32" s="25" t="s">
        <v>33</v>
      </c>
      <c r="E32" s="10">
        <v>9500</v>
      </c>
    </row>
    <row r="33" spans="1:5" ht="25.5" customHeight="1">
      <c r="A33" s="56"/>
      <c r="B33" s="70" t="s">
        <v>73</v>
      </c>
      <c r="C33" s="70"/>
      <c r="D33" s="27"/>
      <c r="E33" s="15"/>
    </row>
    <row r="34" spans="1:4" ht="12" customHeight="1">
      <c r="A34" s="28"/>
      <c r="B34" s="29"/>
      <c r="C34" s="30"/>
      <c r="D34" s="31"/>
    </row>
    <row r="35" spans="1:5" ht="32.25" customHeight="1">
      <c r="A35" s="54" t="s">
        <v>78</v>
      </c>
      <c r="B35" s="54"/>
      <c r="C35" s="54"/>
      <c r="D35" s="54"/>
      <c r="E35" s="54"/>
    </row>
    <row r="36" spans="1:5" ht="39" customHeight="1">
      <c r="A36" s="54"/>
      <c r="B36" s="54"/>
      <c r="C36" s="54"/>
      <c r="D36" s="54"/>
      <c r="E36" s="54"/>
    </row>
    <row r="37" ht="18.75" customHeight="1">
      <c r="A37" s="16" t="s">
        <v>35</v>
      </c>
    </row>
    <row r="38" spans="1:4" ht="14.25">
      <c r="A38" s="32"/>
      <c r="B38" s="32"/>
      <c r="C38" s="32"/>
      <c r="D38" s="32"/>
    </row>
    <row r="39" spans="1:5" ht="15.75">
      <c r="A39" s="17" t="s">
        <v>76</v>
      </c>
      <c r="B39" s="18"/>
      <c r="C39" s="18"/>
      <c r="D39" s="19"/>
      <c r="E39" s="19"/>
    </row>
    <row r="40" spans="1:5" ht="14.25">
      <c r="A40" s="18"/>
      <c r="B40" s="18"/>
      <c r="C40" s="18" t="s">
        <v>36</v>
      </c>
      <c r="D40" s="19"/>
      <c r="E40" s="19"/>
    </row>
    <row r="41" spans="1:5" ht="15.75" customHeight="1">
      <c r="A41" s="55" t="s">
        <v>83</v>
      </c>
      <c r="B41" s="55"/>
      <c r="C41" s="55"/>
      <c r="D41" s="55"/>
      <c r="E41" s="55"/>
    </row>
    <row r="42" spans="1:5" ht="14.25">
      <c r="A42" s="18"/>
      <c r="B42" s="18"/>
      <c r="C42" s="18"/>
      <c r="D42" s="19"/>
      <c r="E42" s="19"/>
    </row>
    <row r="43" spans="1:5" ht="15.75">
      <c r="A43" s="55"/>
      <c r="B43" s="55"/>
      <c r="C43" s="55"/>
      <c r="D43" s="55"/>
      <c r="E43" s="55"/>
    </row>
  </sheetData>
  <sheetProtection selectLockedCells="1" selectUnlockedCells="1"/>
  <mergeCells count="22">
    <mergeCell ref="B31:C31"/>
    <mergeCell ref="B32:C32"/>
    <mergeCell ref="B33:C33"/>
    <mergeCell ref="A35:E36"/>
    <mergeCell ref="A43:E43"/>
    <mergeCell ref="A41:E41"/>
    <mergeCell ref="B21:C21"/>
    <mergeCell ref="B22:B23"/>
    <mergeCell ref="B24:B25"/>
    <mergeCell ref="B26:C26"/>
    <mergeCell ref="B27:B28"/>
    <mergeCell ref="B29:B30"/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</mergeCells>
  <printOptions/>
  <pageMargins left="0.6299212598425197" right="0.2362204724409449" top="0.43" bottom="0.7480314960629921" header="0.41" footer="0.5118110236220472"/>
  <pageSetup horizontalDpi="300" verticalDpi="3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Р.Ф.</dc:creator>
  <cp:keywords/>
  <dc:description/>
  <cp:lastModifiedBy>Надыкто А.С.</cp:lastModifiedBy>
  <cp:lastPrinted>2013-08-15T04:56:42Z</cp:lastPrinted>
  <dcterms:created xsi:type="dcterms:W3CDTF">2013-08-14T05:09:02Z</dcterms:created>
  <dcterms:modified xsi:type="dcterms:W3CDTF">2014-03-05T03:08:42Z</dcterms:modified>
  <cp:category/>
  <cp:version/>
  <cp:contentType/>
  <cp:contentStatus/>
</cp:coreProperties>
</file>