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<sst xmlns="http://schemas.openxmlformats.org/spreadsheetml/2006/main" count="149" uniqueCount="78">
  <si>
    <t>Приложение 1</t>
  </si>
  <si>
    <t>Информация о фактически сложившихся ценах и объёмах потребления топлива по итогам за 1 полугодие 2013 года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</si>
  <si>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</si>
  <si>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</si>
  <si>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</si>
  <si>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</si>
  <si>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</si>
  <si>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</si>
  <si>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</si>
  <si>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</si>
  <si>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</si>
  <si>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</si>
  <si>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</si>
  <si>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</si>
  <si>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</si>
  <si>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</si>
  <si>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</si>
  <si>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</si>
  <si>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</si>
  <si>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</si>
  <si>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</si>
  <si>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</si>
  <si>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</si>
  <si>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</si>
  <si>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</si>
  <si>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</si>
  <si>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</si>
  <si>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</si>
  <si>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</si>
  <si>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</si>
  <si>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</si>
  <si>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</si>
  <si>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</si>
  <si>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</si>
  <si>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</si>
  <si>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</si>
  <si>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</si>
  <si>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</si>
  <si>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</si>
  <si>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</si>
  <si>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</si>
  <si>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</si>
  <si>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</si>
  <si>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</si>
  <si>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</si>
  <si>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</si>
  <si>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</si>
  <si>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</si>
  <si>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</si>
  <si>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</si>
  <si>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</si>
  <si>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</si>
  <si>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</si>
  <si>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</si>
  <si>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</si>
  <si>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</si>
  <si>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</si>
  <si>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</si>
  <si>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</si>
  <si>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</si>
  <si>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</si>
  <si>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</si>
  <si>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</si>
  <si>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</si>
  <si>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</si>
  <si>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</si>
  <si>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</si>
  <si>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</si>
  <si>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</si>
  <si>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</si>
  <si>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</si>
  <si>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</si>
  <si>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</si>
  <si>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</si>
  <si>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</si>
  <si>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</si>
  <si>
    <t>Информация о фактически сложившихся ценах и объёмах потребления топлива по итогам за 3 квартал 2013 года</t>
  </si>
  <si>
    <t>Район Нижневартовский район, ХМАО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</si>
</sst>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9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8" fontId="4" fillId="0" borderId="1">
      <alignment/>
      <protection locked="0"/>
    </xf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9" fillId="0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6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72" fontId="0" fillId="0" borderId="21" xfId="0" applyNumberFormat="1" applyFill="1" applyBorder="1" applyAlignment="1">
      <alignment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76" applyFont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  <xf numFmtId="4" fontId="19" fillId="0" borderId="2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й заголовок" xfId="62"/>
    <cellStyle name="Мой заголовок листа" xfId="63"/>
    <cellStyle name="Мои наименования показателей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8;&#1086;&#1087;&#1083;&#1080;&#1074;&#1086;%20&#1089;&#1074;&#1086;&#1076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haylovarf\Desktop\3%20&#1082;&#1074;&#1072;&#1088;&#1090;&#1072;&#1083;%20&#1090;&#1086;&#1087;&#1083;&#1080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  <cell r="M9">
            <v>5400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  <sheetDataSet>
      <sheetData sheetId="0">
        <row r="46">
          <cell r="J46">
            <v>1043.532</v>
          </cell>
          <cell r="S46">
            <v>1020.052</v>
          </cell>
          <cell r="AB46">
            <v>873.97</v>
          </cell>
          <cell r="AS46">
            <v>228.432</v>
          </cell>
          <cell r="BB46">
            <v>107.16</v>
          </cell>
          <cell r="BK46">
            <v>257.28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8.2013"/>
      <sheetName val="09.2013"/>
      <sheetName val="10.2013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  <sheetData sheetId="10">
        <row r="245">
          <cell r="K245">
            <v>5934.32</v>
          </cell>
        </row>
        <row r="265">
          <cell r="K265">
            <v>8484.3</v>
          </cell>
        </row>
        <row r="266">
          <cell r="K266">
            <v>8484.3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2">
          <cell r="M102">
            <v>22782.45</v>
          </cell>
        </row>
        <row r="114">
          <cell r="M114">
            <v>125303.49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L9" sqref="L9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77</v>
      </c>
      <c r="K5" t="s">
        <v>2</v>
      </c>
    </row>
    <row r="6" ht="21" customHeight="1">
      <c r="A6" t="s">
        <v>3</v>
      </c>
    </row>
    <row r="8" spans="1:9" ht="60" customHeight="1">
      <c r="A8" s="45" t="s">
        <v>4</v>
      </c>
      <c r="B8" s="45"/>
      <c r="C8" s="45"/>
      <c r="D8" s="45"/>
      <c r="E8" s="46" t="s">
        <v>5</v>
      </c>
      <c r="F8" s="46" t="s">
        <v>6</v>
      </c>
      <c r="G8" s="46" t="s">
        <v>7</v>
      </c>
      <c r="H8" s="46" t="s">
        <v>8</v>
      </c>
      <c r="I8" s="46" t="s">
        <v>9</v>
      </c>
    </row>
    <row r="9" spans="1:9" ht="29.25" customHeight="1" thickBot="1">
      <c r="A9" s="45"/>
      <c r="B9" s="45"/>
      <c r="C9" s="45"/>
      <c r="D9" s="45"/>
      <c r="E9" s="46"/>
      <c r="F9" s="46"/>
      <c r="G9" s="46"/>
      <c r="H9" s="46"/>
      <c r="I9" s="46"/>
    </row>
    <row r="10" spans="1:9" ht="21" customHeight="1" thickBot="1">
      <c r="A10" s="52" t="s">
        <v>10</v>
      </c>
      <c r="B10" s="53" t="s">
        <v>11</v>
      </c>
      <c r="C10" s="2" t="s">
        <v>12</v>
      </c>
      <c r="D10" s="3" t="s">
        <v>13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</row>
    <row r="11" spans="1:9" ht="21" customHeight="1">
      <c r="A11" s="52"/>
      <c r="B11" s="53"/>
      <c r="C11" s="5" t="s">
        <v>14</v>
      </c>
      <c r="D11" s="6" t="s">
        <v>15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</row>
    <row r="12" spans="1:9" ht="21" customHeight="1">
      <c r="A12" s="52"/>
      <c r="B12" s="54" t="s">
        <v>16</v>
      </c>
      <c r="C12" s="5" t="s">
        <v>12</v>
      </c>
      <c r="D12" s="6" t="s">
        <v>17</v>
      </c>
      <c r="E12" s="8" t="s">
        <v>72</v>
      </c>
      <c r="F12" s="8" t="s">
        <v>72</v>
      </c>
      <c r="G12" s="8" t="s">
        <v>72</v>
      </c>
      <c r="H12" s="8" t="s">
        <v>72</v>
      </c>
      <c r="I12" s="8" t="s">
        <v>72</v>
      </c>
    </row>
    <row r="13" spans="1:9" ht="21" customHeight="1">
      <c r="A13" s="52"/>
      <c r="B13" s="54"/>
      <c r="C13" s="5" t="s">
        <v>14</v>
      </c>
      <c r="D13" s="6" t="s">
        <v>18</v>
      </c>
      <c r="E13" s="8" t="s">
        <v>72</v>
      </c>
      <c r="F13" s="8" t="s">
        <v>72</v>
      </c>
      <c r="G13" s="8" t="s">
        <v>72</v>
      </c>
      <c r="H13" s="8" t="s">
        <v>72</v>
      </c>
      <c r="I13" s="8" t="s">
        <v>72</v>
      </c>
    </row>
    <row r="14" spans="1:10" ht="29.25" customHeight="1" thickBot="1">
      <c r="A14" s="52"/>
      <c r="B14" s="55" t="s">
        <v>19</v>
      </c>
      <c r="C14" s="55"/>
      <c r="D14" s="9" t="s">
        <v>20</v>
      </c>
      <c r="E14" s="10">
        <v>16</v>
      </c>
      <c r="F14" s="10">
        <v>96</v>
      </c>
      <c r="G14" s="10">
        <v>5</v>
      </c>
      <c r="H14" s="10">
        <v>8</v>
      </c>
      <c r="I14" s="10">
        <v>21</v>
      </c>
      <c r="J14">
        <f>'[1]TDSheet'!$Q$195</f>
        <v>7856</v>
      </c>
    </row>
    <row r="15" spans="1:9" ht="29.25" customHeight="1" thickBot="1">
      <c r="A15" s="52"/>
      <c r="B15" s="53" t="s">
        <v>21</v>
      </c>
      <c r="C15" s="2" t="s">
        <v>12</v>
      </c>
      <c r="D15" s="3" t="s">
        <v>22</v>
      </c>
      <c r="E15" s="11" t="s">
        <v>72</v>
      </c>
      <c r="F15" s="11" t="s">
        <v>72</v>
      </c>
      <c r="G15" s="11" t="s">
        <v>72</v>
      </c>
      <c r="H15" s="11" t="s">
        <v>72</v>
      </c>
      <c r="I15" s="11" t="s">
        <v>72</v>
      </c>
    </row>
    <row r="16" spans="1:9" ht="29.25" customHeight="1">
      <c r="A16" s="52"/>
      <c r="B16" s="53"/>
      <c r="C16" s="5" t="s">
        <v>14</v>
      </c>
      <c r="D16" s="6" t="s">
        <v>23</v>
      </c>
      <c r="E16" s="8" t="s">
        <v>72</v>
      </c>
      <c r="F16" s="8" t="s">
        <v>72</v>
      </c>
      <c r="G16" s="8" t="s">
        <v>72</v>
      </c>
      <c r="H16" s="8" t="s">
        <v>72</v>
      </c>
      <c r="I16" s="8" t="s">
        <v>72</v>
      </c>
    </row>
    <row r="17" spans="1:9" ht="41.25" customHeight="1" thickBot="1">
      <c r="A17" s="52"/>
      <c r="B17" s="55" t="s">
        <v>24</v>
      </c>
      <c r="C17" s="55"/>
      <c r="D17" s="9" t="s">
        <v>25</v>
      </c>
      <c r="E17" s="10" t="s">
        <v>72</v>
      </c>
      <c r="F17" s="10" t="s">
        <v>72</v>
      </c>
      <c r="G17" s="10" t="s">
        <v>72</v>
      </c>
      <c r="H17" s="10" t="s">
        <v>72</v>
      </c>
      <c r="I17" s="10" t="s">
        <v>72</v>
      </c>
    </row>
    <row r="18" spans="1:10" ht="29.25" customHeight="1" thickBot="1">
      <c r="A18" s="52"/>
      <c r="B18" s="47" t="s">
        <v>26</v>
      </c>
      <c r="C18" s="2" t="s">
        <v>12</v>
      </c>
      <c r="D18" s="3" t="s">
        <v>27</v>
      </c>
      <c r="E18" s="38">
        <f>E10*E14</f>
        <v>8560</v>
      </c>
      <c r="F18" s="38">
        <f>F10*F14</f>
        <v>51360</v>
      </c>
      <c r="G18" s="38">
        <f>G10*G14</f>
        <v>2675</v>
      </c>
      <c r="H18" s="38">
        <f>H10*H14</f>
        <v>4280</v>
      </c>
      <c r="I18" s="38">
        <f>I10*I14</f>
        <v>11235</v>
      </c>
      <c r="J18" s="34">
        <f>'[1]TDSheet'!$P$195</f>
        <v>4202960</v>
      </c>
    </row>
    <row r="19" spans="1:10" ht="29.25" customHeight="1" thickBot="1">
      <c r="A19" s="52"/>
      <c r="B19" s="47"/>
      <c r="C19" s="12" t="s">
        <v>14</v>
      </c>
      <c r="D19" s="9" t="s">
        <v>28</v>
      </c>
      <c r="E19" s="39">
        <f aca="true" t="shared" si="0" ref="E19:J19">E18*1.18</f>
        <v>10100.8</v>
      </c>
      <c r="F19" s="39">
        <f t="shared" si="0"/>
        <v>60604.799999999996</v>
      </c>
      <c r="G19" s="39">
        <f t="shared" si="0"/>
        <v>3156.5</v>
      </c>
      <c r="H19" s="39">
        <f t="shared" si="0"/>
        <v>5050.4</v>
      </c>
      <c r="I19" s="39">
        <f t="shared" si="0"/>
        <v>13257.3</v>
      </c>
      <c r="J19" s="41">
        <f t="shared" si="0"/>
        <v>4959492.8</v>
      </c>
    </row>
    <row r="20" spans="1:9" ht="43.5" customHeight="1" thickBot="1">
      <c r="A20" s="52"/>
      <c r="B20" s="48" t="s">
        <v>29</v>
      </c>
      <c r="C20" s="48"/>
      <c r="D20" s="13" t="s">
        <v>30</v>
      </c>
      <c r="E20" s="40">
        <v>8730</v>
      </c>
      <c r="F20" s="40">
        <v>10660</v>
      </c>
      <c r="G20" s="40">
        <v>9320</v>
      </c>
      <c r="H20" s="40">
        <v>10470</v>
      </c>
      <c r="I20" s="40">
        <v>12072</v>
      </c>
    </row>
    <row r="21" spans="1:9" ht="29.25" customHeight="1">
      <c r="A21" s="49" t="s">
        <v>31</v>
      </c>
      <c r="B21" s="49"/>
      <c r="C21" s="49"/>
      <c r="D21" s="14"/>
      <c r="E21" s="15"/>
      <c r="F21" s="15"/>
      <c r="G21" s="15"/>
      <c r="H21" s="15"/>
      <c r="I21" s="15"/>
    </row>
    <row r="22" ht="7.5" customHeight="1"/>
    <row r="23" spans="1:9" ht="21.75" customHeight="1">
      <c r="A23" s="50" t="s">
        <v>32</v>
      </c>
      <c r="B23" s="50"/>
      <c r="C23" s="50"/>
      <c r="D23" s="50"/>
      <c r="E23" s="50"/>
      <c r="F23" s="50"/>
      <c r="G23" s="50"/>
      <c r="H23" s="50"/>
      <c r="I23" s="50"/>
    </row>
    <row r="24" spans="1:9" ht="44.25" customHeight="1">
      <c r="A24" s="50"/>
      <c r="B24" s="50"/>
      <c r="C24" s="50"/>
      <c r="D24" s="50"/>
      <c r="E24" s="50"/>
      <c r="F24" s="50"/>
      <c r="G24" s="50"/>
      <c r="H24" s="50"/>
      <c r="I24" s="50"/>
    </row>
    <row r="25" ht="18.75" customHeight="1">
      <c r="A25" s="16" t="s">
        <v>33</v>
      </c>
    </row>
    <row r="27" spans="1:9" ht="15.75">
      <c r="A27" s="17" t="s">
        <v>74</v>
      </c>
      <c r="B27" s="18"/>
      <c r="C27" s="18"/>
      <c r="D27" s="19"/>
      <c r="E27" s="19"/>
      <c r="F27" s="19"/>
      <c r="G27" s="19"/>
      <c r="H27" s="19"/>
      <c r="I27" s="19"/>
    </row>
    <row r="28" spans="1:9" ht="14.25">
      <c r="A28" s="18"/>
      <c r="B28" s="18"/>
      <c r="C28" s="18" t="s">
        <v>34</v>
      </c>
      <c r="D28" s="19"/>
      <c r="E28" s="19"/>
      <c r="F28" s="19"/>
      <c r="G28" s="19"/>
      <c r="H28" s="19"/>
      <c r="I28" s="19"/>
    </row>
    <row r="29" spans="1:9" ht="15.75">
      <c r="A29" s="51" t="s">
        <v>75</v>
      </c>
      <c r="B29" s="51"/>
      <c r="C29" s="51"/>
      <c r="D29" s="51"/>
      <c r="E29" s="51"/>
      <c r="F29" s="51"/>
      <c r="G29" s="51"/>
      <c r="H29" s="51"/>
      <c r="I29" s="51"/>
    </row>
    <row r="30" spans="1:9" ht="14.25">
      <c r="A30" s="18"/>
      <c r="B30" s="18"/>
      <c r="C30" s="18"/>
      <c r="D30" s="19"/>
      <c r="E30" s="19"/>
      <c r="F30" s="19"/>
      <c r="G30" s="19"/>
      <c r="H30" s="19"/>
      <c r="I30" s="19"/>
    </row>
    <row r="31" spans="1:9" ht="15.75">
      <c r="A31" s="51" t="s">
        <v>73</v>
      </c>
      <c r="B31" s="51"/>
      <c r="C31" s="51"/>
      <c r="D31" s="51"/>
      <c r="E31" s="51"/>
      <c r="F31" s="51"/>
      <c r="G31" s="51"/>
      <c r="H31" s="51"/>
      <c r="I31" s="51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T13" sqref="T13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4.19921875" style="0" hidden="1" customWidth="1"/>
    <col min="7" max="7" width="11.3984375" style="0" hidden="1" customWidth="1"/>
    <col min="8" max="11" width="0" style="0" hidden="1" customWidth="1"/>
    <col min="13" max="15" width="0" style="0" hidden="1" customWidth="1"/>
    <col min="16" max="16" width="9.8984375" style="0" hidden="1" customWidth="1"/>
    <col min="17" max="18" width="0" style="0" hidden="1" customWidth="1"/>
  </cols>
  <sheetData>
    <row r="1" ht="14.25">
      <c r="L1" t="s">
        <v>35</v>
      </c>
    </row>
    <row r="3" spans="1:5" ht="28.5" customHeight="1">
      <c r="A3" s="44" t="s">
        <v>76</v>
      </c>
      <c r="B3" s="44"/>
      <c r="C3" s="44"/>
      <c r="D3" s="44"/>
      <c r="E3" s="44"/>
    </row>
    <row r="4" spans="1:5" ht="20.25" customHeight="1">
      <c r="A4" s="1"/>
      <c r="B4" s="1"/>
      <c r="C4" s="1"/>
      <c r="D4" s="1"/>
      <c r="E4" s="1"/>
    </row>
    <row r="5" spans="1:12" ht="18.75" customHeight="1">
      <c r="A5" t="str">
        <f>'Приложение №1'!A5</f>
        <v>Район Нижневартовский район, ХМАО</v>
      </c>
      <c r="L5" t="s">
        <v>2</v>
      </c>
    </row>
    <row r="6" ht="18.75" customHeight="1">
      <c r="A6" t="s">
        <v>36</v>
      </c>
    </row>
    <row r="7" ht="15.75" customHeight="1" thickBot="1">
      <c r="F7" t="e">
        <f>F8/(E14+#REF!)</f>
        <v>#REF!</v>
      </c>
    </row>
    <row r="8" spans="1:8" ht="33" customHeight="1" thickBot="1">
      <c r="A8" s="45" t="s">
        <v>4</v>
      </c>
      <c r="B8" s="45"/>
      <c r="C8" s="45"/>
      <c r="D8" s="45"/>
      <c r="E8" s="56" t="s">
        <v>37</v>
      </c>
      <c r="F8" s="35">
        <f>SUM('[3]Свод помесячно'!$J$46,'[3]Свод помесячно'!$S$46,'[3]Свод помесячно'!$AB$46,'[3]Свод помесячно'!$AS$46,'[3]Свод помесячно'!$BB$46,'[3]Свод помесячно'!$BK$46)*1000</f>
        <v>3530425.9999999995</v>
      </c>
      <c r="G8">
        <f>E10*E14</f>
        <v>105924.09615384617</v>
      </c>
      <c r="H8" t="e">
        <f>#REF!*#REF!</f>
        <v>#REF!</v>
      </c>
    </row>
    <row r="9" spans="1:5" ht="19.5" customHeight="1" thickBot="1">
      <c r="A9" s="45"/>
      <c r="B9" s="45"/>
      <c r="C9" s="45"/>
      <c r="D9" s="45"/>
      <c r="E9" s="57"/>
    </row>
    <row r="10" spans="1:13" ht="30" customHeight="1" thickBot="1">
      <c r="A10" s="52" t="s">
        <v>38</v>
      </c>
      <c r="B10" s="58" t="s">
        <v>39</v>
      </c>
      <c r="C10" s="20" t="s">
        <v>12</v>
      </c>
      <c r="D10" s="21" t="s">
        <v>13</v>
      </c>
      <c r="E10" s="37">
        <v>9629.463286713288</v>
      </c>
      <c r="F10" s="34">
        <f>'[1]TDSheet'!$M$181</f>
        <v>2264816.31</v>
      </c>
      <c r="G10" s="34">
        <f>'[1]TDSheet'!$M$173</f>
        <v>1689259.5</v>
      </c>
      <c r="H10">
        <f>F10/E14</f>
        <v>205892.39181818182</v>
      </c>
      <c r="I10" t="e">
        <f>G10/#REF!</f>
        <v>#REF!</v>
      </c>
      <c r="M10">
        <v>11748</v>
      </c>
    </row>
    <row r="11" spans="1:5" ht="30" customHeight="1">
      <c r="A11" s="52"/>
      <c r="B11" s="58"/>
      <c r="C11" s="23" t="s">
        <v>14</v>
      </c>
      <c r="D11" s="24" t="s">
        <v>15</v>
      </c>
      <c r="E11" s="37">
        <v>11362.76667832168</v>
      </c>
    </row>
    <row r="12" spans="1:8" ht="30" customHeight="1">
      <c r="A12" s="52"/>
      <c r="B12" s="59" t="s">
        <v>40</v>
      </c>
      <c r="C12" s="23" t="s">
        <v>12</v>
      </c>
      <c r="D12" s="24" t="s">
        <v>17</v>
      </c>
      <c r="E12" s="67">
        <v>11391.226363636364</v>
      </c>
      <c r="F12" s="34">
        <f>'[1]TDSheet'!$M$173+'[1]TDSheet'!$M$181</f>
        <v>3954075.81</v>
      </c>
      <c r="G12" s="34" t="e">
        <f>E14+#REF!</f>
        <v>#REF!</v>
      </c>
      <c r="H12" t="e">
        <f>F12/G12</f>
        <v>#REF!</v>
      </c>
    </row>
    <row r="13" spans="1:5" ht="30" customHeight="1">
      <c r="A13" s="52"/>
      <c r="B13" s="59"/>
      <c r="C13" s="23" t="s">
        <v>14</v>
      </c>
      <c r="D13" s="24" t="s">
        <v>18</v>
      </c>
      <c r="E13" s="37">
        <v>13441.647109090909</v>
      </c>
    </row>
    <row r="14" spans="1:13" ht="28.5" customHeight="1">
      <c r="A14" s="52"/>
      <c r="B14" s="59" t="s">
        <v>41</v>
      </c>
      <c r="C14" s="59"/>
      <c r="D14" s="24" t="s">
        <v>42</v>
      </c>
      <c r="E14" s="37">
        <v>11</v>
      </c>
      <c r="M14" s="34" t="e">
        <f>E14+#REF!</f>
        <v>#REF!</v>
      </c>
    </row>
    <row r="15" spans="1:18" ht="25.5" customHeight="1" thickBot="1">
      <c r="A15" s="52"/>
      <c r="B15" s="60" t="s">
        <v>43</v>
      </c>
      <c r="C15" s="23" t="s">
        <v>12</v>
      </c>
      <c r="D15" s="24" t="s">
        <v>44</v>
      </c>
      <c r="E15" s="37">
        <v>125303.49</v>
      </c>
      <c r="M15" t="e">
        <f>M19/M14</f>
        <v>#REF!</v>
      </c>
      <c r="P15" t="e">
        <f>P19/M14</f>
        <v>#REF!</v>
      </c>
      <c r="R15" t="e">
        <f>P15-M15</f>
        <v>#REF!</v>
      </c>
    </row>
    <row r="16" spans="1:5" ht="25.5" customHeight="1" thickBot="1">
      <c r="A16" s="52"/>
      <c r="B16" s="60"/>
      <c r="C16" s="25" t="s">
        <v>14</v>
      </c>
      <c r="D16" s="26" t="s">
        <v>45</v>
      </c>
      <c r="E16" s="37">
        <v>147858.1182</v>
      </c>
    </row>
    <row r="17" spans="1:5" ht="25.5" customHeight="1" thickBot="1">
      <c r="A17" s="52"/>
      <c r="B17" s="61" t="s">
        <v>46</v>
      </c>
      <c r="C17" s="20" t="s">
        <v>12</v>
      </c>
      <c r="D17" s="21" t="s">
        <v>47</v>
      </c>
      <c r="E17" s="36">
        <v>1761.7630769230768</v>
      </c>
    </row>
    <row r="18" spans="1:5" ht="25.5" customHeight="1">
      <c r="A18" s="52"/>
      <c r="B18" s="61"/>
      <c r="C18" s="23" t="s">
        <v>14</v>
      </c>
      <c r="D18" s="24" t="s">
        <v>48</v>
      </c>
      <c r="E18" s="22">
        <v>2078.8804307692303</v>
      </c>
    </row>
    <row r="19" spans="1:16" ht="25.5" customHeight="1">
      <c r="A19" s="52"/>
      <c r="B19" s="62" t="s">
        <v>49</v>
      </c>
      <c r="C19" s="23" t="s">
        <v>12</v>
      </c>
      <c r="D19" s="24" t="s">
        <v>50</v>
      </c>
      <c r="E19" s="37">
        <v>19379.393846153846</v>
      </c>
      <c r="F19" s="34">
        <f>SUM('[2]нефть'!$E$9,'[2]нефть'!$G$9,'[2]нефть'!$I$9,'[2]нефть'!$M$9)+SUM(F20:K20)</f>
        <v>244680.96</v>
      </c>
      <c r="G19" t="e">
        <f>F19/G12</f>
        <v>#REF!</v>
      </c>
      <c r="M19" s="37">
        <f>SUM('[4]09.2013'!$K$245,'[4]09.2013'!$K$265,'[4]09.2013'!$K$266)</f>
        <v>22902.92</v>
      </c>
      <c r="N19" s="37"/>
      <c r="O19" s="42">
        <f>SUM(M19:N19)</f>
        <v>22902.92</v>
      </c>
      <c r="P19" s="34">
        <f>'[5]TDSheet'!$M$114+'[5]TDSheet'!$M$102</f>
        <v>148085.94</v>
      </c>
    </row>
    <row r="20" spans="1:15" ht="25.5" customHeight="1">
      <c r="A20" s="52"/>
      <c r="B20" s="62"/>
      <c r="C20" s="23" t="s">
        <v>14</v>
      </c>
      <c r="D20" s="24" t="s">
        <v>51</v>
      </c>
      <c r="E20" s="37">
        <v>22867.684738461536</v>
      </c>
      <c r="F20" s="34">
        <f>SUM('[4]01.2013'!$K$126:$K$130)</f>
        <v>30948</v>
      </c>
      <c r="G20" s="34">
        <f>SUM('[4]02.2013'!$K$90:$K$92,'[4]02.2013'!$K$261:$K$264)</f>
        <v>44507.4</v>
      </c>
      <c r="H20" s="34">
        <f>SUM('[4]03.013'!$K$91:$K$92,'[4]03.013'!$K$219:$K$220)</f>
        <v>32377.16</v>
      </c>
      <c r="I20" s="34">
        <f>SUM('[4]04.2013'!$K$103:$K$104)</f>
        <v>13116.78</v>
      </c>
      <c r="J20" s="34">
        <f>SUM('[4]05.2013'!$K$66)</f>
        <v>7287.1</v>
      </c>
      <c r="K20" s="34">
        <f>'[4]06.2013'!$K$87</f>
        <v>8744.52</v>
      </c>
      <c r="M20" s="43"/>
      <c r="N20" s="43"/>
      <c r="O20" s="42" t="e">
        <f>E14+#REF!</f>
        <v>#REF!</v>
      </c>
    </row>
    <row r="21" spans="1:5" ht="29.25" customHeight="1" thickBot="1">
      <c r="A21" s="52"/>
      <c r="B21" s="63" t="s">
        <v>52</v>
      </c>
      <c r="C21" s="63"/>
      <c r="D21" s="26" t="s">
        <v>53</v>
      </c>
      <c r="E21" s="37">
        <v>11</v>
      </c>
    </row>
    <row r="22" spans="1:5" ht="25.5" customHeight="1" thickBot="1">
      <c r="A22" s="52"/>
      <c r="B22" s="61" t="s">
        <v>54</v>
      </c>
      <c r="C22" s="20" t="s">
        <v>12</v>
      </c>
      <c r="D22" s="21" t="s">
        <v>55</v>
      </c>
      <c r="E22" s="11" t="s">
        <v>72</v>
      </c>
    </row>
    <row r="23" spans="1:5" ht="25.5" customHeight="1" thickBot="1">
      <c r="A23" s="52"/>
      <c r="B23" s="61"/>
      <c r="C23" s="23" t="s">
        <v>14</v>
      </c>
      <c r="D23" s="24" t="s">
        <v>56</v>
      </c>
      <c r="E23" s="11" t="s">
        <v>72</v>
      </c>
    </row>
    <row r="24" spans="1:5" ht="25.5" customHeight="1" thickBot="1">
      <c r="A24" s="52"/>
      <c r="B24" s="64" t="s">
        <v>57</v>
      </c>
      <c r="C24" s="23" t="s">
        <v>12</v>
      </c>
      <c r="D24" s="24" t="s">
        <v>58</v>
      </c>
      <c r="E24" s="11" t="s">
        <v>72</v>
      </c>
    </row>
    <row r="25" spans="1:5" ht="25.5" customHeight="1" thickBot="1">
      <c r="A25" s="52"/>
      <c r="B25" s="64"/>
      <c r="C25" s="23" t="s">
        <v>14</v>
      </c>
      <c r="D25" s="24" t="s">
        <v>59</v>
      </c>
      <c r="E25" s="11" t="s">
        <v>72</v>
      </c>
    </row>
    <row r="26" spans="1:5" ht="30" customHeight="1" thickBot="1">
      <c r="A26" s="52"/>
      <c r="B26" s="63" t="s">
        <v>60</v>
      </c>
      <c r="C26" s="63"/>
      <c r="D26" s="26" t="s">
        <v>61</v>
      </c>
      <c r="E26" s="11" t="s">
        <v>72</v>
      </c>
    </row>
    <row r="27" spans="1:5" ht="25.5" customHeight="1" thickBot="1">
      <c r="A27" s="52"/>
      <c r="B27" s="65" t="s">
        <v>62</v>
      </c>
      <c r="C27" s="20" t="s">
        <v>12</v>
      </c>
      <c r="D27" s="21" t="s">
        <v>63</v>
      </c>
      <c r="E27" s="11" t="s">
        <v>72</v>
      </c>
    </row>
    <row r="28" spans="1:5" ht="30" customHeight="1" thickBot="1">
      <c r="A28" s="52"/>
      <c r="B28" s="65"/>
      <c r="C28" s="23" t="s">
        <v>14</v>
      </c>
      <c r="D28" s="24" t="s">
        <v>64</v>
      </c>
      <c r="E28" s="11" t="s">
        <v>72</v>
      </c>
    </row>
    <row r="29" spans="1:5" ht="25.5" customHeight="1" thickBot="1">
      <c r="A29" s="52"/>
      <c r="B29" s="61" t="s">
        <v>65</v>
      </c>
      <c r="C29" s="23" t="s">
        <v>12</v>
      </c>
      <c r="D29" s="24" t="s">
        <v>66</v>
      </c>
      <c r="E29" s="11" t="s">
        <v>72</v>
      </c>
    </row>
    <row r="30" spans="1:5" ht="25.5" customHeight="1" thickBot="1">
      <c r="A30" s="52"/>
      <c r="B30" s="61"/>
      <c r="C30" s="27" t="s">
        <v>14</v>
      </c>
      <c r="D30" s="24" t="s">
        <v>67</v>
      </c>
      <c r="E30" s="11" t="s">
        <v>72</v>
      </c>
    </row>
    <row r="31" spans="1:5" ht="30" customHeight="1" thickBot="1">
      <c r="A31" s="52"/>
      <c r="B31" s="63" t="s">
        <v>68</v>
      </c>
      <c r="C31" s="63"/>
      <c r="D31" s="26" t="s">
        <v>69</v>
      </c>
      <c r="E31" s="11" t="s">
        <v>72</v>
      </c>
    </row>
    <row r="32" spans="1:5" ht="25.5" customHeight="1" thickBot="1">
      <c r="A32" s="52"/>
      <c r="B32" s="63" t="s">
        <v>70</v>
      </c>
      <c r="C32" s="63"/>
      <c r="D32" s="26" t="s">
        <v>30</v>
      </c>
      <c r="E32" s="10">
        <v>9500</v>
      </c>
    </row>
    <row r="33" spans="1:5" ht="25.5" customHeight="1">
      <c r="A33" s="52"/>
      <c r="B33" s="66" t="s">
        <v>71</v>
      </c>
      <c r="C33" s="66"/>
      <c r="D33" s="28"/>
      <c r="E33" s="15"/>
    </row>
    <row r="34" spans="1:4" ht="12" customHeight="1">
      <c r="A34" s="29"/>
      <c r="B34" s="30"/>
      <c r="C34" s="31"/>
      <c r="D34" s="32"/>
    </row>
    <row r="35" spans="1:5" ht="32.25" customHeight="1">
      <c r="A35" s="50" t="s">
        <v>32</v>
      </c>
      <c r="B35" s="50"/>
      <c r="C35" s="50"/>
      <c r="D35" s="50"/>
      <c r="E35" s="50"/>
    </row>
    <row r="36" spans="1:5" ht="39" customHeight="1">
      <c r="A36" s="50"/>
      <c r="B36" s="50"/>
      <c r="C36" s="50"/>
      <c r="D36" s="50"/>
      <c r="E36" s="50"/>
    </row>
    <row r="37" ht="18.75" customHeight="1">
      <c r="A37" s="16" t="s">
        <v>33</v>
      </c>
    </row>
    <row r="38" spans="1:4" ht="14.25">
      <c r="A38" s="33"/>
      <c r="B38" s="33"/>
      <c r="C38" s="33"/>
      <c r="D38" s="33"/>
    </row>
    <row r="39" spans="1:17" ht="15.75">
      <c r="A39" s="17" t="s">
        <v>74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4.25">
      <c r="A40" s="18"/>
      <c r="B40" s="18"/>
      <c r="C40" s="18" t="s">
        <v>34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customHeight="1">
      <c r="A41" s="51" t="s">
        <v>75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.75">
      <c r="A43" s="51" t="s">
        <v>73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</sheetData>
  <sheetProtection selectLockedCells="1" selectUnlockedCells="1"/>
  <mergeCells count="22">
    <mergeCell ref="B31:C31"/>
    <mergeCell ref="B32:C32"/>
    <mergeCell ref="B33:C33"/>
    <mergeCell ref="A35:E36"/>
    <mergeCell ref="A43:Q43"/>
    <mergeCell ref="A41:Q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Михайлова Р.Ф.</cp:lastModifiedBy>
  <cp:lastPrinted>2013-08-15T04:56:42Z</cp:lastPrinted>
  <dcterms:created xsi:type="dcterms:W3CDTF">2013-08-14T05:09:02Z</dcterms:created>
  <dcterms:modified xsi:type="dcterms:W3CDTF">2013-11-28T01:46:20Z</dcterms:modified>
  <cp:category/>
  <cp:version/>
  <cp:contentType/>
  <cp:contentStatus/>
</cp:coreProperties>
</file>