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№2'!$A$1:$F$43</definedName>
  </definedNames>
  <calcPr fullCalcOnLoad="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за 1 квартал 2014 года с формы по топливу
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из 1С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<sst xmlns="http://schemas.openxmlformats.org/spreadsheetml/2006/main" count="173" uniqueCount="84">
  <si>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</si>
  <si>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</si>
  <si>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</si>
  <si>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</si>
  <si>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</si>
  <si>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</si>
  <si>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</si>
  <si>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</si>
  <si>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</si>
  <si>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</si>
  <si>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</si>
  <si>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</si>
  <si>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</si>
  <si>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</si>
  <si>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</si>
  <si>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</si>
  <si>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</si>
  <si>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</si>
  <si>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</si>
  <si>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</si>
  <si>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</si>
  <si>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</si>
  <si>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</si>
  <si>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</si>
  <si>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</si>
  <si>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</si>
  <si>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</si>
  <si>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</si>
  <si>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</si>
  <si>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</si>
  <si>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</si>
  <si>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</si>
  <si>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</si>
  <si>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</si>
  <si>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</si>
  <si>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</si>
  <si>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</si>
  <si>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</si>
  <si>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</si>
  <si>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</si>
  <si>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</si>
  <si>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</si>
  <si>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</si>
  <si>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</si>
  <si>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</si>
  <si>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</si>
  <si>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</si>
  <si>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</si>
  <si>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</si>
  <si>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</si>
  <si>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</si>
  <si>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</si>
  <si>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</si>
  <si>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</si>
  <si>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</si>
  <si>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</si>
  <si>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</si>
  <si>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</si>
  <si>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</si>
  <si>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</si>
  <si>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</si>
  <si>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</si>
  <si>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</si>
  <si>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</si>
  <si>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</si>
  <si>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</si>
  <si>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</si>
  <si>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</si>
  <si>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</si>
  <si>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</si>
  <si>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</si>
  <si>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</si>
  <si>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</si>
  <si>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</si>
  <si>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</si>
  <si>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</si>
  <si>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</si>
  <si>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</si>
  <si>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</si>
  <si>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</si>
  <si>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</si>
  <si>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</si>
  <si>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за I полугодие 2014 года</t>
  </si>
  <si>
    <r>
      <t>* Данные заполняются по итогам 1 полугодия 2014 года и должны быть подтверждены первичными документами за 2014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</si>
</sst>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</numFmts>
  <fonts count="72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8" fontId="3" fillId="0" borderId="1">
      <alignment/>
      <protection locked="0"/>
    </xf>
    <xf numFmtId="0" fontId="56" fillId="26" borderId="2" applyNumberFormat="0" applyAlignment="0" applyProtection="0"/>
    <xf numFmtId="0" fontId="57" fillId="27" borderId="3" applyNumberFormat="0" applyAlignment="0" applyProtection="0"/>
    <xf numFmtId="0" fontId="58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1" fillId="0" borderId="6" applyNumberFormat="0" applyFill="0" applyAlignment="0" applyProtection="0"/>
    <xf numFmtId="0" fontId="62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9" fillId="3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29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22" fillId="37" borderId="26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27" xfId="0" applyNumberFormat="1" applyFont="1" applyFill="1" applyBorder="1" applyAlignment="1" applyProtection="1">
      <alignment horizontal="center" vertical="center" wrapText="1"/>
      <protection/>
    </xf>
    <xf numFmtId="49" fontId="22" fillId="37" borderId="27" xfId="87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49" fontId="22" fillId="37" borderId="29" xfId="8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>
      <alignment/>
    </xf>
    <xf numFmtId="0" fontId="7" fillId="37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172" fontId="0" fillId="0" borderId="32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Border="1" applyAlignment="1">
      <alignment/>
    </xf>
    <xf numFmtId="172" fontId="0" fillId="0" borderId="31" xfId="0" applyNumberFormat="1" applyBorder="1" applyAlignment="1">
      <alignment/>
    </xf>
    <xf numFmtId="49" fontId="22" fillId="37" borderId="30" xfId="87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88" applyFont="1" applyBorder="1" applyAlignment="1" applyProtection="1">
      <alignment horizontal="center" vertical="center" wrapText="1"/>
      <protection/>
    </xf>
    <xf numFmtId="0" fontId="0" fillId="0" borderId="36" xfId="88" applyFont="1" applyBorder="1" applyAlignment="1" applyProtection="1">
      <alignment horizontal="center" vertical="center" wrapText="1"/>
      <protection/>
    </xf>
    <xf numFmtId="0" fontId="0" fillId="0" borderId="37" xfId="88" applyFont="1" applyBorder="1" applyAlignment="1" applyProtection="1">
      <alignment horizontal="center" vertical="center" wrapText="1"/>
      <protection/>
    </xf>
    <xf numFmtId="0" fontId="0" fillId="0" borderId="29" xfId="88" applyFont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40" xfId="88" applyFont="1" applyBorder="1" applyAlignment="1" applyProtection="1">
      <alignment horizontal="center" vertical="center" wrapText="1"/>
      <protection/>
    </xf>
    <xf numFmtId="0" fontId="0" fillId="0" borderId="41" xfId="88" applyFont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88" applyFont="1" applyBorder="1" applyAlignment="1" applyProtection="1">
      <alignment horizontal="center" vertical="center" wrapText="1"/>
      <protection/>
    </xf>
    <xf numFmtId="0" fontId="0" fillId="0" borderId="44" xfId="88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37" xfId="88" applyFont="1" applyBorder="1" applyAlignment="1" applyProtection="1">
      <alignment horizontal="center" vertical="center" wrapText="1"/>
      <protection/>
    </xf>
    <xf numFmtId="0" fontId="3" fillId="0" borderId="29" xfId="88" applyFont="1" applyBorder="1" applyAlignment="1" applyProtection="1">
      <alignment horizontal="center" vertical="center" wrapText="1"/>
      <protection/>
    </xf>
    <xf numFmtId="0" fontId="3" fillId="0" borderId="47" xfId="88" applyFont="1" applyBorder="1" applyAlignment="1" applyProtection="1">
      <alignment horizontal="center" vertical="center" wrapText="1"/>
      <protection/>
    </xf>
    <xf numFmtId="0" fontId="3" fillId="0" borderId="48" xfId="88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40" xfId="88" applyFont="1" applyBorder="1" applyAlignment="1" applyProtection="1">
      <alignment horizontal="center" vertical="center" wrapText="1"/>
      <protection/>
    </xf>
    <xf numFmtId="0" fontId="3" fillId="0" borderId="41" xfId="88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88" applyFont="1" applyBorder="1" applyAlignment="1" applyProtection="1">
      <alignment horizontal="center" vertical="center" wrapText="1"/>
      <protection/>
    </xf>
    <xf numFmtId="0" fontId="3" fillId="0" borderId="51" xfId="88" applyFont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NumberFormat="1" applyFont="1" applyFill="1" applyBorder="1" applyAlignment="1" applyProtection="1">
      <alignment horizontal="center" vertical="center" wrapText="1"/>
      <protection/>
    </xf>
    <xf numFmtId="0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88" applyFont="1" applyBorder="1" applyAlignment="1" applyProtection="1">
      <alignment horizontal="center" vertical="center" wrapText="1"/>
      <protection/>
    </xf>
    <xf numFmtId="0" fontId="3" fillId="0" borderId="61" xfId="88" applyFont="1" applyBorder="1" applyAlignment="1" applyProtection="1">
      <alignment horizontal="center" vertical="center" wrapText="1"/>
      <protection/>
    </xf>
    <xf numFmtId="0" fontId="3" fillId="0" borderId="62" xfId="88" applyFont="1" applyBorder="1" applyAlignment="1" applyProtection="1">
      <alignment horizontal="center" vertical="center" wrapText="1"/>
      <protection/>
    </xf>
    <xf numFmtId="0" fontId="3" fillId="0" borderId="63" xfId="88" applyFont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Fill="1" applyBorder="1" applyAlignment="1" applyProtection="1">
      <alignment horizontal="center" vertical="center" wrapText="1"/>
      <protection/>
    </xf>
    <xf numFmtId="0" fontId="1" fillId="0" borderId="66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3;&#1072;&#1076;&#1099;&#1082;&#1090;&#1086;\2014\&#1048;&#1089;&#1087;&#1086;&#1083;&#1085;&#1077;&#1085;&#1080;&#1077;%20&#1041;&#1055;%20&#1080;%20&#1044;&#1080;&#1085;&#1072;&#1084;&#1080;&#1082;&#1072;%20&#1079;&#1072;&#1087;&#1072;&#1089;&#1086;&#1074;\&#1057;&#1074;&#1086;&#1076;%20&#1087;&#1086;%20&#1090;&#1086;&#1087;&#1083;&#1080;&#1074;&#1091;%20&#1079;&#1072;%201%20&#1082;&#1074;.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3;&#1072;&#1076;&#1099;&#1082;&#1090;&#1086;\2014\&#1048;&#1089;&#1087;&#1086;&#1083;&#1085;&#1077;&#1085;&#1080;&#1077;%20&#1041;&#1055;%20&#1080;%20&#1044;&#1080;&#1085;&#1072;&#1084;&#1080;&#1082;&#1072;%20&#1079;&#1072;&#1087;&#1072;&#1089;&#1086;&#1074;\&#1057;&#1074;&#1086;&#1076;%20&#1087;&#1086;%20&#1090;&#1086;&#1087;&#1083;&#1080;&#1074;&#1091;%20&#1079;&#1072;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5">
          <cell r="P195">
            <v>4202960</v>
          </cell>
          <cell r="Q195">
            <v>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1">
          <cell r="N171">
            <v>554</v>
          </cell>
        </row>
        <row r="182">
          <cell r="N182">
            <v>99</v>
          </cell>
        </row>
        <row r="187">
          <cell r="N187">
            <v>83</v>
          </cell>
        </row>
        <row r="192">
          <cell r="N192">
            <v>79</v>
          </cell>
        </row>
        <row r="213">
          <cell r="N213">
            <v>177</v>
          </cell>
        </row>
        <row r="221">
          <cell r="N221">
            <v>2711</v>
          </cell>
        </row>
        <row r="244">
          <cell r="N244">
            <v>59</v>
          </cell>
        </row>
        <row r="258">
          <cell r="N258">
            <v>1428</v>
          </cell>
        </row>
        <row r="272">
          <cell r="N272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1">
      <selection activeCell="I28" sqref="I28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</cols>
  <sheetData>
    <row r="1" ht="14.25">
      <c r="M1" t="s">
        <v>0</v>
      </c>
    </row>
    <row r="3" spans="1:13" ht="37.5" customHeight="1">
      <c r="A3" s="97" t="str">
        <f>'Приложение №2'!A3:E3</f>
        <v>Информация о фактически сложившихся ценах и объёмах потребления топлива за I полугодие 2014 года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4.25">
      <c r="A5" t="s">
        <v>74</v>
      </c>
      <c r="L5" t="s">
        <v>1</v>
      </c>
    </row>
    <row r="6" ht="21" customHeight="1">
      <c r="A6" t="s">
        <v>2</v>
      </c>
    </row>
    <row r="7" ht="15" thickBot="1"/>
    <row r="8" spans="1:13" ht="60" customHeight="1">
      <c r="A8" s="98" t="s">
        <v>3</v>
      </c>
      <c r="B8" s="99"/>
      <c r="C8" s="99"/>
      <c r="D8" s="99"/>
      <c r="E8" s="93" t="s">
        <v>4</v>
      </c>
      <c r="F8" s="93" t="s">
        <v>5</v>
      </c>
      <c r="G8" s="93" t="s">
        <v>6</v>
      </c>
      <c r="H8" s="93" t="s">
        <v>7</v>
      </c>
      <c r="I8" s="93" t="s">
        <v>8</v>
      </c>
      <c r="J8" s="93" t="s">
        <v>9</v>
      </c>
      <c r="K8" s="93" t="s">
        <v>10</v>
      </c>
      <c r="L8" s="93" t="s">
        <v>11</v>
      </c>
      <c r="M8" s="95" t="s">
        <v>12</v>
      </c>
    </row>
    <row r="9" spans="1:13" ht="29.25" customHeight="1" thickBot="1">
      <c r="A9" s="100"/>
      <c r="B9" s="101"/>
      <c r="C9" s="101"/>
      <c r="D9" s="101"/>
      <c r="E9" s="94"/>
      <c r="F9" s="94"/>
      <c r="G9" s="94"/>
      <c r="H9" s="94"/>
      <c r="I9" s="94"/>
      <c r="J9" s="94"/>
      <c r="K9" s="94"/>
      <c r="L9" s="94"/>
      <c r="M9" s="96"/>
    </row>
    <row r="10" spans="1:13" ht="21" customHeight="1">
      <c r="A10" s="78" t="s">
        <v>13</v>
      </c>
      <c r="B10" s="81" t="s">
        <v>14</v>
      </c>
      <c r="C10" s="50" t="s">
        <v>15</v>
      </c>
      <c r="D10" s="40" t="s">
        <v>16</v>
      </c>
      <c r="E10" s="51">
        <v>535</v>
      </c>
      <c r="F10" s="51">
        <v>535</v>
      </c>
      <c r="G10" s="51">
        <v>535</v>
      </c>
      <c r="H10" s="51">
        <v>535</v>
      </c>
      <c r="I10" s="51">
        <v>535</v>
      </c>
      <c r="J10" s="51">
        <v>535</v>
      </c>
      <c r="K10" s="51">
        <v>535</v>
      </c>
      <c r="L10" s="51">
        <v>535</v>
      </c>
      <c r="M10" s="52">
        <v>535</v>
      </c>
    </row>
    <row r="11" spans="1:13" ht="21" customHeight="1">
      <c r="A11" s="79"/>
      <c r="B11" s="82"/>
      <c r="C11" s="48" t="s">
        <v>17</v>
      </c>
      <c r="D11" s="38" t="s">
        <v>18</v>
      </c>
      <c r="E11" s="49">
        <v>631.3</v>
      </c>
      <c r="F11" s="49">
        <v>631.3</v>
      </c>
      <c r="G11" s="49">
        <v>631.3</v>
      </c>
      <c r="H11" s="49">
        <v>631.3</v>
      </c>
      <c r="I11" s="49">
        <v>631.3</v>
      </c>
      <c r="J11" s="49">
        <v>631.3</v>
      </c>
      <c r="K11" s="49">
        <v>631.3</v>
      </c>
      <c r="L11" s="49">
        <v>631.3</v>
      </c>
      <c r="M11" s="53">
        <v>631.3</v>
      </c>
    </row>
    <row r="12" spans="1:13" ht="21" customHeight="1">
      <c r="A12" s="79"/>
      <c r="B12" s="82" t="s">
        <v>19</v>
      </c>
      <c r="C12" s="48" t="s">
        <v>15</v>
      </c>
      <c r="D12" s="38" t="s">
        <v>20</v>
      </c>
      <c r="E12" s="25" t="s">
        <v>73</v>
      </c>
      <c r="F12" s="25" t="s">
        <v>73</v>
      </c>
      <c r="G12" s="25" t="s">
        <v>73</v>
      </c>
      <c r="H12" s="25" t="s">
        <v>73</v>
      </c>
      <c r="I12" s="25" t="s">
        <v>73</v>
      </c>
      <c r="J12" s="25" t="s">
        <v>73</v>
      </c>
      <c r="K12" s="25" t="s">
        <v>73</v>
      </c>
      <c r="L12" s="25" t="s">
        <v>73</v>
      </c>
      <c r="M12" s="33" t="s">
        <v>73</v>
      </c>
    </row>
    <row r="13" spans="1:13" ht="21" customHeight="1">
      <c r="A13" s="79"/>
      <c r="B13" s="82"/>
      <c r="C13" s="48" t="s">
        <v>17</v>
      </c>
      <c r="D13" s="38" t="s">
        <v>21</v>
      </c>
      <c r="E13" s="25" t="s">
        <v>73</v>
      </c>
      <c r="F13" s="25" t="s">
        <v>73</v>
      </c>
      <c r="G13" s="25" t="s">
        <v>73</v>
      </c>
      <c r="H13" s="25" t="s">
        <v>73</v>
      </c>
      <c r="I13" s="25" t="s">
        <v>73</v>
      </c>
      <c r="J13" s="25" t="s">
        <v>73</v>
      </c>
      <c r="K13" s="25" t="s">
        <v>73</v>
      </c>
      <c r="L13" s="25" t="s">
        <v>73</v>
      </c>
      <c r="M13" s="33" t="s">
        <v>73</v>
      </c>
    </row>
    <row r="14" spans="1:15" ht="29.25" customHeight="1" thickBot="1">
      <c r="A14" s="79"/>
      <c r="B14" s="83" t="s">
        <v>22</v>
      </c>
      <c r="C14" s="84"/>
      <c r="D14" s="42" t="s">
        <v>23</v>
      </c>
      <c r="E14" s="54">
        <f>'[3]TDSheet'!$N$187</f>
        <v>83</v>
      </c>
      <c r="F14" s="54">
        <f>'[3]TDSheet'!$N$182</f>
        <v>99</v>
      </c>
      <c r="G14" s="54">
        <f>'[3]TDSheet'!$N$171</f>
        <v>554</v>
      </c>
      <c r="H14" s="54">
        <f>'[3]TDSheet'!$N$192</f>
        <v>79</v>
      </c>
      <c r="I14" s="54">
        <f>'[3]TDSheet'!$N$213</f>
        <v>177</v>
      </c>
      <c r="J14" s="54">
        <f>'[3]TDSheet'!$N$221</f>
        <v>2711</v>
      </c>
      <c r="K14" s="54">
        <f>'[3]TDSheet'!$N$244</f>
        <v>59</v>
      </c>
      <c r="L14" s="54">
        <f>'[3]TDSheet'!$N$258</f>
        <v>1428</v>
      </c>
      <c r="M14" s="43">
        <f>'[3]TDSheet'!$N$272</f>
        <v>402</v>
      </c>
      <c r="N14">
        <f>'[1]TDSheet'!$Q$195</f>
        <v>7856</v>
      </c>
      <c r="O14" s="17">
        <f>E14+F14+G14+H14+I14+J14+K14+L14+M14</f>
        <v>5592</v>
      </c>
    </row>
    <row r="15" spans="1:15" ht="29.25" customHeight="1" thickBot="1">
      <c r="A15" s="79"/>
      <c r="B15" s="85" t="s">
        <v>24</v>
      </c>
      <c r="C15" s="55" t="s">
        <v>15</v>
      </c>
      <c r="D15" s="56" t="s">
        <v>25</v>
      </c>
      <c r="E15" s="57" t="s">
        <v>73</v>
      </c>
      <c r="F15" s="57" t="s">
        <v>73</v>
      </c>
      <c r="G15" s="57" t="s">
        <v>73</v>
      </c>
      <c r="H15" s="57" t="s">
        <v>73</v>
      </c>
      <c r="I15" s="57" t="s">
        <v>73</v>
      </c>
      <c r="J15" s="57" t="s">
        <v>73</v>
      </c>
      <c r="K15" s="57" t="s">
        <v>73</v>
      </c>
      <c r="L15" s="57" t="s">
        <v>73</v>
      </c>
      <c r="M15" s="58" t="s">
        <v>73</v>
      </c>
      <c r="O15" s="17"/>
    </row>
    <row r="16" spans="1:15" ht="29.25" customHeight="1">
      <c r="A16" s="79"/>
      <c r="B16" s="86"/>
      <c r="C16" s="2" t="s">
        <v>17</v>
      </c>
      <c r="D16" s="3" t="s">
        <v>26</v>
      </c>
      <c r="E16" s="4" t="s">
        <v>73</v>
      </c>
      <c r="F16" s="4" t="s">
        <v>73</v>
      </c>
      <c r="G16" s="4" t="s">
        <v>73</v>
      </c>
      <c r="H16" s="4" t="s">
        <v>73</v>
      </c>
      <c r="I16" s="4" t="s">
        <v>73</v>
      </c>
      <c r="J16" s="4" t="s">
        <v>73</v>
      </c>
      <c r="K16" s="4" t="s">
        <v>73</v>
      </c>
      <c r="L16" s="4" t="s">
        <v>73</v>
      </c>
      <c r="M16" s="59" t="s">
        <v>73</v>
      </c>
      <c r="O16" s="17"/>
    </row>
    <row r="17" spans="1:15" ht="41.25" customHeight="1" thickBot="1">
      <c r="A17" s="79"/>
      <c r="B17" s="87" t="s">
        <v>27</v>
      </c>
      <c r="C17" s="88"/>
      <c r="D17" s="60" t="s">
        <v>28</v>
      </c>
      <c r="E17" s="61" t="s">
        <v>73</v>
      </c>
      <c r="F17" s="61" t="s">
        <v>73</v>
      </c>
      <c r="G17" s="61" t="s">
        <v>73</v>
      </c>
      <c r="H17" s="61" t="s">
        <v>73</v>
      </c>
      <c r="I17" s="61" t="s">
        <v>73</v>
      </c>
      <c r="J17" s="61" t="s">
        <v>73</v>
      </c>
      <c r="K17" s="61" t="s">
        <v>73</v>
      </c>
      <c r="L17" s="61" t="s">
        <v>73</v>
      </c>
      <c r="M17" s="62" t="s">
        <v>73</v>
      </c>
      <c r="O17" s="17"/>
    </row>
    <row r="18" spans="1:15" ht="29.25" customHeight="1" thickBot="1">
      <c r="A18" s="79"/>
      <c r="B18" s="89" t="s">
        <v>29</v>
      </c>
      <c r="C18" s="55" t="s">
        <v>15</v>
      </c>
      <c r="D18" s="56" t="s">
        <v>30</v>
      </c>
      <c r="E18" s="64">
        <f aca="true" t="shared" si="0" ref="E18:M18">E10*E14</f>
        <v>44405</v>
      </c>
      <c r="F18" s="64">
        <f t="shared" si="0"/>
        <v>52965</v>
      </c>
      <c r="G18" s="64">
        <f t="shared" si="0"/>
        <v>296390</v>
      </c>
      <c r="H18" s="64">
        <f t="shared" si="0"/>
        <v>42265</v>
      </c>
      <c r="I18" s="64">
        <f t="shared" si="0"/>
        <v>94695</v>
      </c>
      <c r="J18" s="64">
        <f t="shared" si="0"/>
        <v>1450385</v>
      </c>
      <c r="K18" s="64">
        <f t="shared" si="0"/>
        <v>31565</v>
      </c>
      <c r="L18" s="64">
        <f t="shared" si="0"/>
        <v>763980</v>
      </c>
      <c r="M18" s="65">
        <f t="shared" si="0"/>
        <v>215070</v>
      </c>
      <c r="N18" s="13">
        <f>'[1]TDSheet'!$P$195</f>
        <v>4202960</v>
      </c>
      <c r="O18" s="17">
        <f>E18+F18+G18+H18+I18+J18+K18+L18+M18</f>
        <v>2991720</v>
      </c>
    </row>
    <row r="19" spans="1:15" ht="29.25" customHeight="1" thickBot="1">
      <c r="A19" s="79"/>
      <c r="B19" s="90"/>
      <c r="C19" s="66" t="s">
        <v>17</v>
      </c>
      <c r="D19" s="60" t="s">
        <v>31</v>
      </c>
      <c r="E19" s="67">
        <f aca="true" t="shared" si="1" ref="E19:M19">E18*1.18</f>
        <v>52397.899999999994</v>
      </c>
      <c r="F19" s="67">
        <f t="shared" si="1"/>
        <v>62498.7</v>
      </c>
      <c r="G19" s="67">
        <f t="shared" si="1"/>
        <v>349740.19999999995</v>
      </c>
      <c r="H19" s="67">
        <f t="shared" si="1"/>
        <v>49872.7</v>
      </c>
      <c r="I19" s="67">
        <f t="shared" si="1"/>
        <v>111740.09999999999</v>
      </c>
      <c r="J19" s="67">
        <f t="shared" si="1"/>
        <v>1711454.2999999998</v>
      </c>
      <c r="K19" s="67">
        <f t="shared" si="1"/>
        <v>37246.7</v>
      </c>
      <c r="L19" s="67">
        <f t="shared" si="1"/>
        <v>901496.3999999999</v>
      </c>
      <c r="M19" s="68">
        <f t="shared" si="1"/>
        <v>253782.59999999998</v>
      </c>
      <c r="N19" s="63">
        <f>N18*1.18</f>
        <v>4959492.8</v>
      </c>
      <c r="O19" s="17">
        <f>E19+F19+G19+H19+I19+J19+K19+L19+M19</f>
        <v>3530229.6</v>
      </c>
    </row>
    <row r="20" spans="1:13" ht="43.5" customHeight="1" thickBot="1">
      <c r="A20" s="80"/>
      <c r="B20" s="91" t="s">
        <v>32</v>
      </c>
      <c r="C20" s="92"/>
      <c r="D20" s="69" t="s">
        <v>33</v>
      </c>
      <c r="E20" s="71">
        <v>11616</v>
      </c>
      <c r="F20" s="71">
        <v>11415</v>
      </c>
      <c r="G20" s="71">
        <v>10100</v>
      </c>
      <c r="H20" s="72">
        <v>11976</v>
      </c>
      <c r="I20" s="72">
        <v>11711</v>
      </c>
      <c r="J20" s="72">
        <v>10117</v>
      </c>
      <c r="K20" s="72">
        <v>11847</v>
      </c>
      <c r="L20" s="72">
        <v>8849.6</v>
      </c>
      <c r="M20" s="73">
        <v>9128.8</v>
      </c>
    </row>
    <row r="21" spans="1:13" ht="29.25" customHeight="1" thickBot="1">
      <c r="A21" s="74" t="s">
        <v>34</v>
      </c>
      <c r="B21" s="75"/>
      <c r="C21" s="75"/>
      <c r="D21" s="69"/>
      <c r="E21" s="70"/>
      <c r="F21" s="70"/>
      <c r="G21" s="70"/>
      <c r="H21" s="70"/>
      <c r="I21" s="70"/>
      <c r="J21" s="70"/>
      <c r="K21" s="70"/>
      <c r="L21" s="70"/>
      <c r="M21" s="27"/>
    </row>
    <row r="22" ht="7.5" customHeight="1"/>
    <row r="23" spans="1:13" ht="21.75" customHeight="1">
      <c r="A23" s="76" t="s">
        <v>83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44.2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ht="18.75" customHeight="1">
      <c r="A25" s="5" t="s">
        <v>35</v>
      </c>
    </row>
    <row r="27" spans="1:13" ht="15.75">
      <c r="A27" s="6" t="s">
        <v>75</v>
      </c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>
      <c r="A28" s="7"/>
      <c r="B28" s="7"/>
      <c r="C28" s="7" t="s">
        <v>36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77" t="s">
        <v>79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2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</sheetData>
  <sheetProtection selectLockedCells="1" selectUnlockedCells="1"/>
  <mergeCells count="23">
    <mergeCell ref="L8:L9"/>
    <mergeCell ref="M8:M9"/>
    <mergeCell ref="A3:M3"/>
    <mergeCell ref="A8:D9"/>
    <mergeCell ref="E8:E9"/>
    <mergeCell ref="F8:F9"/>
    <mergeCell ref="G8:G9"/>
    <mergeCell ref="B18:B19"/>
    <mergeCell ref="B20:C20"/>
    <mergeCell ref="H8:H9"/>
    <mergeCell ref="I8:I9"/>
    <mergeCell ref="J8:J9"/>
    <mergeCell ref="K8:K9"/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90" zoomScaleSheetLayoutView="90" zoomScalePageLayoutView="0" workbookViewId="0" topLeftCell="A25">
      <selection activeCell="A37" sqref="A37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hidden="1" customWidth="1"/>
  </cols>
  <sheetData>
    <row r="1" ht="14.25">
      <c r="E1" t="s">
        <v>37</v>
      </c>
    </row>
    <row r="3" spans="1:5" ht="28.5" customHeight="1">
      <c r="A3" s="97" t="s">
        <v>82</v>
      </c>
      <c r="B3" s="97"/>
      <c r="C3" s="97"/>
      <c r="D3" s="97"/>
      <c r="E3" s="97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74</v>
      </c>
    </row>
    <row r="6" ht="18.75" customHeight="1">
      <c r="A6" t="s">
        <v>38</v>
      </c>
    </row>
    <row r="7" ht="15.75" customHeight="1" thickBot="1"/>
    <row r="8" spans="1:5" ht="33" customHeight="1" thickBot="1">
      <c r="A8" s="117" t="s">
        <v>3</v>
      </c>
      <c r="B8" s="118"/>
      <c r="C8" s="118"/>
      <c r="D8" s="118"/>
      <c r="E8" s="121" t="s">
        <v>39</v>
      </c>
    </row>
    <row r="9" spans="1:5" ht="19.5" customHeight="1" thickBot="1">
      <c r="A9" s="119"/>
      <c r="B9" s="120"/>
      <c r="C9" s="120"/>
      <c r="D9" s="120"/>
      <c r="E9" s="122"/>
    </row>
    <row r="10" spans="1:5" ht="30" customHeight="1" thickBot="1">
      <c r="A10" s="123" t="s">
        <v>40</v>
      </c>
      <c r="B10" s="127" t="s">
        <v>41</v>
      </c>
      <c r="C10" s="18" t="s">
        <v>15</v>
      </c>
      <c r="D10" s="19" t="s">
        <v>16</v>
      </c>
      <c r="E10" s="21">
        <v>11953.62</v>
      </c>
    </row>
    <row r="11" spans="1:5" ht="30" customHeight="1">
      <c r="A11" s="124"/>
      <c r="B11" s="128"/>
      <c r="C11" s="9" t="s">
        <v>17</v>
      </c>
      <c r="D11" s="10" t="s">
        <v>18</v>
      </c>
      <c r="E11" s="20">
        <f>E10*1.18</f>
        <v>14105.2716</v>
      </c>
    </row>
    <row r="12" spans="1:5" ht="30" customHeight="1">
      <c r="A12" s="124"/>
      <c r="B12" s="129" t="s">
        <v>80</v>
      </c>
      <c r="C12" s="9" t="s">
        <v>15</v>
      </c>
      <c r="D12" s="10" t="s">
        <v>20</v>
      </c>
      <c r="E12" s="21">
        <v>12128.17</v>
      </c>
    </row>
    <row r="13" spans="1:8" ht="30" customHeight="1">
      <c r="A13" s="124"/>
      <c r="B13" s="129"/>
      <c r="C13" s="9" t="s">
        <v>17</v>
      </c>
      <c r="D13" s="10" t="s">
        <v>21</v>
      </c>
      <c r="E13" s="20">
        <f>E12*1.18</f>
        <v>14311.2406</v>
      </c>
      <c r="H13" s="14" t="s">
        <v>76</v>
      </c>
    </row>
    <row r="14" spans="1:8" ht="28.5" customHeight="1">
      <c r="A14" s="124"/>
      <c r="B14" s="129" t="s">
        <v>42</v>
      </c>
      <c r="C14" s="130"/>
      <c r="D14" s="10" t="s">
        <v>43</v>
      </c>
      <c r="E14" s="20">
        <v>140</v>
      </c>
      <c r="H14">
        <f>E14*E10/1000</f>
        <v>1673.5068</v>
      </c>
    </row>
    <row r="15" spans="1:8" ht="25.5" customHeight="1" thickBot="1">
      <c r="A15" s="124"/>
      <c r="B15" s="131" t="s">
        <v>44</v>
      </c>
      <c r="C15" s="9" t="s">
        <v>15</v>
      </c>
      <c r="D15" s="10" t="s">
        <v>45</v>
      </c>
      <c r="E15" s="20">
        <f>1697943.45/1000</f>
        <v>1697.94345</v>
      </c>
      <c r="H15" s="14" t="s">
        <v>77</v>
      </c>
    </row>
    <row r="16" spans="1:8" ht="25.5" customHeight="1" thickBot="1">
      <c r="A16" s="124"/>
      <c r="B16" s="132"/>
      <c r="C16" s="22" t="s">
        <v>17</v>
      </c>
      <c r="D16" s="23" t="s">
        <v>46</v>
      </c>
      <c r="E16" s="24">
        <f>E15*1.18</f>
        <v>2003.573271</v>
      </c>
      <c r="H16" s="13">
        <f>E15-H14</f>
        <v>24.436649999999872</v>
      </c>
    </row>
    <row r="17" spans="1:8" ht="25.5" customHeight="1" thickBot="1">
      <c r="A17" s="124"/>
      <c r="B17" s="110" t="s">
        <v>47</v>
      </c>
      <c r="C17" s="28" t="s">
        <v>15</v>
      </c>
      <c r="D17" s="29" t="s">
        <v>48</v>
      </c>
      <c r="E17" s="30">
        <f>H18</f>
        <v>174.54749999999908</v>
      </c>
      <c r="H17" t="s">
        <v>78</v>
      </c>
    </row>
    <row r="18" spans="1:8" ht="25.5" customHeight="1">
      <c r="A18" s="124"/>
      <c r="B18" s="111"/>
      <c r="C18" s="15" t="s">
        <v>17</v>
      </c>
      <c r="D18" s="16" t="s">
        <v>49</v>
      </c>
      <c r="E18" s="31">
        <f>E17*1.18</f>
        <v>205.9660499999989</v>
      </c>
      <c r="H18">
        <f>H16*1000/E14</f>
        <v>174.54749999999908</v>
      </c>
    </row>
    <row r="19" spans="1:5" ht="25.5" customHeight="1">
      <c r="A19" s="124"/>
      <c r="B19" s="133" t="s">
        <v>50</v>
      </c>
      <c r="C19" s="15" t="s">
        <v>15</v>
      </c>
      <c r="D19" s="16" t="s">
        <v>51</v>
      </c>
      <c r="E19" s="21">
        <f>H16</f>
        <v>24.436649999999872</v>
      </c>
    </row>
    <row r="20" spans="1:5" ht="25.5" customHeight="1">
      <c r="A20" s="124"/>
      <c r="B20" s="133"/>
      <c r="C20" s="15" t="s">
        <v>17</v>
      </c>
      <c r="D20" s="16" t="s">
        <v>52</v>
      </c>
      <c r="E20" s="21">
        <f>E19*1.18</f>
        <v>28.835246999999846</v>
      </c>
    </row>
    <row r="21" spans="1:5" ht="29.25" customHeight="1" thickBot="1">
      <c r="A21" s="124"/>
      <c r="B21" s="108" t="s">
        <v>53</v>
      </c>
      <c r="C21" s="109"/>
      <c r="D21" s="23" t="s">
        <v>54</v>
      </c>
      <c r="E21" s="24">
        <f>E14</f>
        <v>140</v>
      </c>
    </row>
    <row r="22" spans="1:5" ht="25.5" customHeight="1" thickBot="1">
      <c r="A22" s="124"/>
      <c r="B22" s="110" t="s">
        <v>55</v>
      </c>
      <c r="C22" s="18" t="s">
        <v>15</v>
      </c>
      <c r="D22" s="19" t="s">
        <v>56</v>
      </c>
      <c r="E22" s="32" t="s">
        <v>73</v>
      </c>
    </row>
    <row r="23" spans="1:5" ht="25.5" customHeight="1">
      <c r="A23" s="124"/>
      <c r="B23" s="111"/>
      <c r="C23" s="9" t="s">
        <v>17</v>
      </c>
      <c r="D23" s="10" t="s">
        <v>57</v>
      </c>
      <c r="E23" s="33" t="s">
        <v>73</v>
      </c>
    </row>
    <row r="24" spans="1:5" ht="25.5" customHeight="1">
      <c r="A24" s="124"/>
      <c r="B24" s="112" t="s">
        <v>58</v>
      </c>
      <c r="C24" s="9" t="s">
        <v>15</v>
      </c>
      <c r="D24" s="10" t="s">
        <v>59</v>
      </c>
      <c r="E24" s="33" t="s">
        <v>73</v>
      </c>
    </row>
    <row r="25" spans="1:5" ht="25.5" customHeight="1">
      <c r="A25" s="124"/>
      <c r="B25" s="112"/>
      <c r="C25" s="9" t="s">
        <v>17</v>
      </c>
      <c r="D25" s="10" t="s">
        <v>60</v>
      </c>
      <c r="E25" s="33" t="s">
        <v>73</v>
      </c>
    </row>
    <row r="26" spans="1:5" ht="30" customHeight="1" thickBot="1">
      <c r="A26" s="124"/>
      <c r="B26" s="113" t="s">
        <v>61</v>
      </c>
      <c r="C26" s="114"/>
      <c r="D26" s="26" t="s">
        <v>62</v>
      </c>
      <c r="E26" s="35" t="s">
        <v>73</v>
      </c>
    </row>
    <row r="27" spans="1:5" ht="25.5" customHeight="1">
      <c r="A27" s="125"/>
      <c r="B27" s="115" t="s">
        <v>63</v>
      </c>
      <c r="C27" s="39" t="s">
        <v>15</v>
      </c>
      <c r="D27" s="40" t="s">
        <v>64</v>
      </c>
      <c r="E27" s="41" t="s">
        <v>73</v>
      </c>
    </row>
    <row r="28" spans="1:5" ht="30" customHeight="1">
      <c r="A28" s="125"/>
      <c r="B28" s="116"/>
      <c r="C28" s="37" t="s">
        <v>17</v>
      </c>
      <c r="D28" s="38" t="s">
        <v>65</v>
      </c>
      <c r="E28" s="33" t="s">
        <v>73</v>
      </c>
    </row>
    <row r="29" spans="1:5" ht="25.5" customHeight="1">
      <c r="A29" s="125"/>
      <c r="B29" s="116" t="s">
        <v>66</v>
      </c>
      <c r="C29" s="37" t="s">
        <v>15</v>
      </c>
      <c r="D29" s="38" t="s">
        <v>67</v>
      </c>
      <c r="E29" s="33" t="s">
        <v>73</v>
      </c>
    </row>
    <row r="30" spans="1:5" ht="25.5" customHeight="1">
      <c r="A30" s="125"/>
      <c r="B30" s="116"/>
      <c r="C30" s="37" t="s">
        <v>17</v>
      </c>
      <c r="D30" s="38" t="s">
        <v>68</v>
      </c>
      <c r="E30" s="33" t="s">
        <v>73</v>
      </c>
    </row>
    <row r="31" spans="1:5" ht="30" customHeight="1" thickBot="1">
      <c r="A31" s="125"/>
      <c r="B31" s="102" t="s">
        <v>69</v>
      </c>
      <c r="C31" s="103"/>
      <c r="D31" s="42" t="s">
        <v>70</v>
      </c>
      <c r="E31" s="43" t="s">
        <v>73</v>
      </c>
    </row>
    <row r="32" spans="1:5" ht="25.5" customHeight="1" thickBot="1">
      <c r="A32" s="124"/>
      <c r="B32" s="104" t="s">
        <v>71</v>
      </c>
      <c r="C32" s="105"/>
      <c r="D32" s="36" t="s">
        <v>33</v>
      </c>
      <c r="E32" s="34">
        <v>9500</v>
      </c>
    </row>
    <row r="33" spans="1:5" ht="25.5" customHeight="1" thickBot="1">
      <c r="A33" s="126"/>
      <c r="B33" s="106" t="s">
        <v>72</v>
      </c>
      <c r="C33" s="107"/>
      <c r="D33" s="47"/>
      <c r="E33" s="27"/>
    </row>
    <row r="34" spans="1:4" ht="12" customHeight="1">
      <c r="A34" s="11"/>
      <c r="B34" s="44"/>
      <c r="C34" s="45"/>
      <c r="D34" s="46"/>
    </row>
    <row r="35" spans="1:5" ht="32.25" customHeight="1">
      <c r="A35" s="76" t="s">
        <v>83</v>
      </c>
      <c r="B35" s="76"/>
      <c r="C35" s="76"/>
      <c r="D35" s="76"/>
      <c r="E35" s="76"/>
    </row>
    <row r="36" spans="1:5" ht="39" customHeight="1">
      <c r="A36" s="76"/>
      <c r="B36" s="76"/>
      <c r="C36" s="76"/>
      <c r="D36" s="76"/>
      <c r="E36" s="76"/>
    </row>
    <row r="37" ht="18.75" customHeight="1">
      <c r="A37" s="5" t="s">
        <v>35</v>
      </c>
    </row>
    <row r="38" spans="1:4" ht="14.25">
      <c r="A38" s="12"/>
      <c r="B38" s="12"/>
      <c r="C38" s="12"/>
      <c r="D38" s="12"/>
    </row>
    <row r="39" spans="1:5" ht="15.75">
      <c r="A39" s="6" t="s">
        <v>75</v>
      </c>
      <c r="B39" s="7"/>
      <c r="C39" s="7"/>
      <c r="D39" s="8"/>
      <c r="E39" s="8"/>
    </row>
    <row r="40" spans="1:5" ht="14.25">
      <c r="A40" s="7"/>
      <c r="B40" s="7"/>
      <c r="C40" s="7" t="s">
        <v>36</v>
      </c>
      <c r="D40" s="8"/>
      <c r="E40" s="8"/>
    </row>
    <row r="41" spans="1:5" ht="15.75" customHeight="1">
      <c r="A41" s="77" t="s">
        <v>81</v>
      </c>
      <c r="B41" s="77"/>
      <c r="C41" s="77"/>
      <c r="D41" s="77"/>
      <c r="E41" s="77"/>
    </row>
    <row r="42" spans="1:5" ht="14.25">
      <c r="A42" s="7"/>
      <c r="B42" s="7"/>
      <c r="C42" s="7"/>
      <c r="D42" s="8"/>
      <c r="E42" s="8"/>
    </row>
    <row r="43" spans="1:5" ht="15.75">
      <c r="A43" s="77"/>
      <c r="B43" s="77"/>
      <c r="C43" s="77"/>
      <c r="D43" s="77"/>
      <c r="E43" s="77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E43"/>
    <mergeCell ref="A41:E41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Надыкто А.С.</cp:lastModifiedBy>
  <cp:lastPrinted>2013-08-15T04:56:42Z</cp:lastPrinted>
  <dcterms:created xsi:type="dcterms:W3CDTF">2013-08-14T05:09:02Z</dcterms:created>
  <dcterms:modified xsi:type="dcterms:W3CDTF">2014-08-21T05:13:27Z</dcterms:modified>
  <cp:category/>
  <cp:version/>
  <cp:contentType/>
  <cp:contentStatus/>
</cp:coreProperties>
</file>