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firstSheet="1" activeTab="5"/>
  </bookViews>
  <sheets>
    <sheet name="Т1_Оглавление форм" sheetId="1" r:id="rId1"/>
    <sheet name="Ф.1.(п.15.а. п.18)" sheetId="2" r:id="rId2"/>
    <sheet name="Т1.1." sheetId="3" r:id="rId3"/>
    <sheet name="Т1.2" sheetId="4" r:id="rId4"/>
    <sheet name="Т1.3." sheetId="5" r:id="rId5"/>
    <sheet name="Т2" sheetId="6" r:id="rId6"/>
    <sheet name="Т2.1" sheetId="7" r:id="rId7"/>
    <sheet name="Т2.2" sheetId="8" r:id="rId8"/>
    <sheet name="Т3" sheetId="9" r:id="rId9"/>
    <sheet name="Т4 " sheetId="10" r:id="rId10"/>
    <sheet name="Т5" sheetId="11" r:id="rId11"/>
    <sheet name="Т6" sheetId="12" r:id="rId12"/>
    <sheet name="Т7" sheetId="13" r:id="rId13"/>
    <sheet name="Приложение 1 (теплоснабжение)" sheetId="14" r:id="rId14"/>
    <sheet name="Приложение 2 (теплоснабжение)" sheetId="15" r:id="rId15"/>
    <sheet name="Лист1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formu2" localSheetId="13">'Приложение 1 (теплоснабжение)'!$B$55</definedName>
    <definedName name="formu3" localSheetId="13">'Приложение 1 (теплоснабжение)'!$B$68</definedName>
    <definedName name="_xlnm.Print_Area" localSheetId="13">'Приложение 1 (теплоснабжение)'!$A$1:$W$42</definedName>
    <definedName name="_xlnm.Print_Area" localSheetId="14">'Приложение 2 (теплоснабжение)'!$A$1:$G$43</definedName>
    <definedName name="_xlnm.Print_Area" localSheetId="3">'Т1.2'!$A$2:$D$30</definedName>
    <definedName name="_xlnm.Print_Area" localSheetId="5">'Т2'!$A$2:$B$58</definedName>
    <definedName name="_xlnm.Print_Area" localSheetId="9">'Т4 '!$A$1:$N$67</definedName>
  </definedNames>
  <calcPr fullCalcOnLoad="1"/>
</workbook>
</file>

<file path=xl/sharedStrings.xml><?xml version="1.0" encoding="utf-8"?>
<sst xmlns="http://schemas.openxmlformats.org/spreadsheetml/2006/main" count="1044" uniqueCount="614">
  <si>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</si>
  <si>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</si>
  <si>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</si>
  <si>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</si>
  <si>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</si>
  <si>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</si>
  <si>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</si>
  <si>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</si>
  <si>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</si>
  <si>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</si>
  <si>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</si>
  <si>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Наименование регулирующего органа, принявшего решение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</si>
  <si>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</si>
  <si>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</si>
  <si>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</si>
  <si>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</si>
  <si>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</si>
  <si>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</si>
  <si>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</si>
  <si>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</si>
  <si>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</si>
  <si>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</si>
  <si>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</si>
  <si>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</si>
  <si>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</si>
  <si>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</si>
  <si>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</si>
  <si>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</si>
  <si>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</si>
  <si>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</si>
  <si>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</si>
  <si>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</si>
  <si>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</si>
  <si>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</si>
  <si>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</si>
  <si>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</si>
  <si>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</si>
  <si>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</si>
  <si>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</si>
  <si>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</si>
  <si>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</si>
  <si>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</si>
  <si>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</si>
  <si>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</si>
  <si>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</si>
  <si>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</si>
  <si>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</si>
  <si>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</si>
  <si>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</si>
  <si>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</si>
  <si>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</si>
  <si>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</si>
  <si>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</si>
  <si>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</si>
  <si>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</si>
  <si>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</si>
  <si>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</si>
  <si>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</si>
  <si>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</si>
  <si>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</si>
  <si>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</si>
  <si>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</si>
  <si>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</si>
  <si>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</si>
  <si>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</si>
  <si>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</si>
  <si>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</si>
  <si>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</si>
  <si>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</si>
  <si>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</si>
  <si>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</si>
  <si>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</si>
  <si>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</si>
  <si>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</si>
  <si>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</si>
  <si>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</si>
  <si>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</si>
  <si>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</si>
  <si>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</si>
  <si>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</si>
  <si>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</si>
  <si>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</si>
  <si>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</si>
  <si>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</si>
  <si>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</si>
  <si>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</si>
  <si>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</si>
  <si>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</si>
  <si>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</si>
  <si>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 xml:space="preserve">м) Объем тепловой энергии, отпускаемой потребителям (тыс. Гкал), в том числе: 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</si>
  <si>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</si>
  <si>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</si>
  <si>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</si>
  <si>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</si>
  <si>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</si>
  <si>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</si>
  <si>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</si>
  <si>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</si>
  <si>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</si>
  <si>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</si>
  <si>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</si>
  <si>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</si>
  <si>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</si>
  <si>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 все показатели отражаются в части регулируемой деятельности (производство, передача и сбыт тепловой энергии)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</si>
  <si>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</si>
  <si>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</si>
  <si>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</si>
  <si>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</si>
  <si>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</si>
  <si>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</si>
  <si>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</si>
  <si>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</si>
  <si>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</si>
  <si>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</si>
  <si>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</si>
  <si>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</si>
  <si>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</si>
  <si>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</si>
  <si>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</si>
  <si>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</si>
  <si>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</si>
  <si>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</si>
  <si>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</si>
  <si>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</si>
  <si>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</si>
  <si>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</si>
  <si>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</si>
  <si>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</si>
  <si>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</si>
  <si>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</si>
  <si>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</si>
  <si>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</si>
  <si>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</si>
  <si>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</si>
  <si>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</si>
  <si>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</si>
  <si>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</si>
  <si>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</si>
  <si>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</si>
  <si>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</si>
  <si>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</si>
  <si>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</si>
  <si>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</si>
  <si>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</si>
  <si>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</si>
  <si>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</si>
  <si>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</si>
  <si>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</si>
  <si>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</si>
  <si>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</si>
  <si>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</si>
  <si>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</si>
  <si>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</si>
  <si>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</si>
  <si>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</si>
  <si>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</si>
  <si>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</si>
  <si>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</si>
  <si>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</si>
  <si>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</si>
  <si>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</si>
  <si>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</si>
  <si>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</si>
  <si>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</si>
  <si>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</si>
  <si>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</si>
  <si>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</si>
  <si>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</si>
  <si>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</si>
  <si>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</si>
  <si>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</si>
  <si>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Форма Т.1.1.</t>
  </si>
  <si>
    <t>Форма Т.1.2.</t>
  </si>
  <si>
    <t>Форма Т.1.3.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</si>
  <si>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</si>
  <si>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</si>
  <si>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</si>
  <si>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</si>
  <si>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</si>
  <si>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</si>
  <si>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</si>
  <si>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не устанавливался</t>
  </si>
  <si>
    <t>покупка</t>
  </si>
  <si>
    <t>-</t>
  </si>
  <si>
    <t>объем приобретения, тыс.квт*ч</t>
  </si>
  <si>
    <t>горячая вода</t>
  </si>
  <si>
    <t>отборный пар давлением</t>
  </si>
  <si>
    <t>острый и редуциро-ванный пар</t>
  </si>
  <si>
    <t>от 1,2</t>
  </si>
  <si>
    <t>от 2,5</t>
  </si>
  <si>
    <t>от 7,0</t>
  </si>
  <si>
    <t>свыше</t>
  </si>
  <si>
    <t>Потребители, оплачивающие производство и передачу тепловой энергии</t>
  </si>
  <si>
    <t>одноставочный</t>
  </si>
  <si>
    <t>руб./Гкал</t>
  </si>
  <si>
    <t> (без учета НДС)</t>
  </si>
  <si>
    <t>двухставочный</t>
  </si>
  <si>
    <t>за энергию руб./Гкал</t>
  </si>
  <si>
    <t>тыс. руб. в месяц/Гкал/ч</t>
  </si>
  <si>
    <t>Население (с учетом НДС)*</t>
  </si>
  <si>
    <t>одноставочный  руб./Гкал</t>
  </si>
  <si>
    <t>тыс. руб. в месяц/ Гкал/ч</t>
  </si>
  <si>
    <t>Общество с ограниченной ответственностью "Энергонефть Томск"</t>
  </si>
  <si>
    <t>636785, Томская область, г.Стрежевой, ул.Строителей 95.</t>
  </si>
  <si>
    <t>№ п/п</t>
  </si>
  <si>
    <t>д) Показатели эффективности реализации инвестиционной программы*</t>
  </si>
  <si>
    <r>
      <t>Наименование мероприятия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Times New Roman"/>
        <family val="1"/>
      </rPr>
      <t xml:space="preserve"> </t>
    </r>
  </si>
  <si>
    <r>
      <t xml:space="preserve">Наименование показателей </t>
    </r>
    <r>
      <rPr>
        <b/>
        <vertAlign val="superscript"/>
        <sz val="11"/>
        <rFont val="Times New Roman"/>
        <family val="1"/>
      </rPr>
      <t>**</t>
    </r>
  </si>
  <si>
    <r>
      <t>Наименование мероприятия</t>
    </r>
    <r>
      <rPr>
        <b/>
        <vertAlign val="superscript"/>
        <sz val="11"/>
        <rFont val="Times New Roman"/>
        <family val="1"/>
      </rPr>
      <t>***</t>
    </r>
  </si>
  <si>
    <r>
      <rPr>
        <vertAlign val="superscript"/>
        <sz val="11"/>
        <color indexed="8"/>
        <rFont val="Times New Roman"/>
        <family val="1"/>
      </rPr>
      <t xml:space="preserve">* </t>
    </r>
    <r>
      <rPr>
        <sz val="11"/>
        <color indexed="8"/>
        <rFont val="Times New Roman"/>
        <family val="1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Times New Roman"/>
        <family val="1"/>
      </rPr>
      <t xml:space="preserve">** </t>
    </r>
    <r>
      <rPr>
        <sz val="11"/>
        <color indexed="8"/>
        <rFont val="Times New Roman"/>
        <family val="1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Times New Roman"/>
        <family val="1"/>
      </rPr>
      <t xml:space="preserve">*** </t>
    </r>
    <r>
      <rPr>
        <sz val="11"/>
        <color indexed="8"/>
        <rFont val="Times New Roman"/>
        <family val="1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</si>
  <si>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Times New Roman"/>
        <family val="1"/>
      </rPr>
      <t>3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</si>
  <si>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Times New Roman"/>
        <family val="1"/>
      </rPr>
      <t>⁴</t>
    </r>
  </si>
  <si>
    <r>
      <t xml:space="preserve">Атрибуты решения по принятому тарифу </t>
    </r>
    <r>
      <rPr>
        <sz val="11"/>
        <color indexed="8"/>
        <rFont val="Times New Roman"/>
        <family val="1"/>
      </rPr>
      <t>(наименование, дата, номер)</t>
    </r>
  </si>
  <si>
    <r>
      <t>до 2,5 кг/см</t>
    </r>
    <r>
      <rPr>
        <vertAlign val="superscript"/>
        <sz val="11"/>
        <color indexed="8"/>
        <rFont val="Times New Roman"/>
        <family val="1"/>
      </rPr>
      <t>2</t>
    </r>
  </si>
  <si>
    <r>
      <t>до 7,0 кг/см</t>
    </r>
    <r>
      <rPr>
        <vertAlign val="superscript"/>
        <sz val="11"/>
        <color indexed="8"/>
        <rFont val="Times New Roman"/>
        <family val="1"/>
      </rPr>
      <t>2</t>
    </r>
  </si>
  <si>
    <r>
      <t>до 13,0 кг/см</t>
    </r>
    <r>
      <rPr>
        <vertAlign val="superscript"/>
        <sz val="11"/>
        <color indexed="8"/>
        <rFont val="Times New Roman"/>
        <family val="1"/>
      </rPr>
      <t>2</t>
    </r>
  </si>
  <si>
    <r>
      <t>13,0 кг/см</t>
    </r>
    <r>
      <rPr>
        <vertAlign val="superscript"/>
        <sz val="11"/>
        <color indexed="8"/>
        <rFont val="Times New Roman"/>
        <family val="1"/>
      </rPr>
      <t>2</t>
    </r>
  </si>
  <si>
    <r>
      <t xml:space="preserve">Атрибуты решения по принятому тарифу </t>
    </r>
    <r>
      <rPr>
        <sz val="11"/>
        <color indexed="8"/>
        <rFont val="Times New Roman"/>
        <family val="1"/>
      </rPr>
      <t>(наименование, дата, номер)</t>
    </r>
  </si>
  <si>
    <r>
      <t xml:space="preserve">Атрибуты решения по принятой надбавке </t>
    </r>
    <r>
      <rPr>
        <sz val="11"/>
        <color indexed="8"/>
        <rFont val="Times New Roman"/>
        <family val="1"/>
      </rPr>
      <t>(наименование, дата, номер)</t>
    </r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</si>
  <si>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Times New Roman"/>
        <family val="1"/>
      </rPr>
      <t>(наименование, дата, номер)</t>
    </r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</si>
  <si>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Times New Roman"/>
        <family val="1"/>
      </rPr>
      <t>(наименование, дата, номер)</t>
    </r>
  </si>
  <si>
    <t xml:space="preserve"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</si>
  <si>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r>
      <t>Резерв мощности системы теплоснабжения</t>
    </r>
    <r>
      <rPr>
        <sz val="11"/>
        <color indexed="8"/>
        <rFont val="Times New Roman"/>
        <family val="1"/>
      </rPr>
      <t>²</t>
    </r>
  </si>
  <si>
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</si>
  <si>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Форма Т.7.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</si>
  <si>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Отдельным приложением "Типовой договор поставки тепловой энергии"</t>
  </si>
  <si>
    <t>с 01.01.2014 г. по 31.12.2014 г.</t>
  </si>
  <si>
    <t>Наименование регулирующего органа</t>
  </si>
  <si>
    <t xml:space="preserve">Тариф на тепловую энергию с 01.01.2014 г. по 30.06.2014 г. </t>
  </si>
  <si>
    <t xml:space="preserve">Тариф на тепловую энергию с 01.07.2014 г. по 31.12.2014 г. </t>
  </si>
  <si>
    <t>не публикуется, выручка от регулируемой деятельности  менее 80% совокупной выручки за прогнозный год (менее 15%).</t>
  </si>
  <si>
    <t>не утверждается</t>
  </si>
  <si>
    <t xml:space="preserve">Форма Т.1.1. Информация о прогнозном тарифе на тепловую энергию и надбавках к  тарифу на тепловую энергию¹¯² </t>
  </si>
  <si>
    <t>х) Удельный расход электрической энергии на единицу тепловой энергии, отпускаемой в тепловую сеть ( кВт•ч/Гкал)</t>
  </si>
  <si>
    <t>Наименование формы</t>
  </si>
  <si>
    <t>название листа</t>
  </si>
  <si>
    <t>пункт Постановления</t>
  </si>
  <si>
    <t>Общая информация о регулируемой организации</t>
  </si>
  <si>
    <t xml:space="preserve">Форма 1. </t>
  </si>
  <si>
    <t>п. 15 а)</t>
  </si>
  <si>
    <t>замечания к пту и ствс</t>
  </si>
  <si>
    <t>не устанавливается</t>
  </si>
  <si>
    <t xml:space="preserve">Информация об  основных показателях финансово-хозяйственной деятельности организации¹¯² </t>
  </si>
  <si>
    <t xml:space="preserve">Форма Т.2. </t>
  </si>
  <si>
    <t>Информация о расходах на топливо</t>
  </si>
  <si>
    <t>Форма Т.2.1.</t>
  </si>
  <si>
    <t>По каждому виду топлива стоимости (за единицу объема), объема и способа его приобретения, стоимости его доставки</t>
  </si>
  <si>
    <t>Об установленной тепловой мощности объектов основных фондов (Гкал/ч);</t>
  </si>
  <si>
    <t>Форма Т.2.2.</t>
  </si>
  <si>
    <t xml:space="preserve">по каждому источнику тепловой энергии </t>
  </si>
  <si>
    <t>ствс</t>
  </si>
  <si>
    <t>Информация об инвестиционных программах и отчетах об их реализации¹⁻²</t>
  </si>
  <si>
    <t xml:space="preserve">Форма Т.4. 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</si>
  <si>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</si>
  <si>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 xml:space="preserve">Форма Т.5. </t>
  </si>
  <si>
    <t>не осуществляется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</si>
  <si>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</si>
  <si>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 xml:space="preserve">Форма Т.6. </t>
  </si>
  <si>
    <t>Т6!A1</t>
  </si>
  <si>
    <t>Информация о порядке выполнения технологических, технических и других мероприятий, связанных с подключением к системе теплоснабжения¹</t>
  </si>
  <si>
    <t xml:space="preserve">Форма Т.7. </t>
  </si>
  <si>
    <t>Информация о предложении ООО "Энергонефть Томск"  об установлении цен (тарифов) в сфере теплоснабжения на очередной расчетный период регулирования (2014 год).</t>
  </si>
  <si>
    <r>
      <t>Форма 1. Общая информация о регулируемой организации</t>
    </r>
    <r>
      <rPr>
        <sz val="11"/>
        <color indexed="8"/>
        <rFont val="Times New Roman"/>
        <family val="1"/>
      </rPr>
      <t xml:space="preserve"> (согласно п.18 постановления ПРФ № 570 от 05.07.13)</t>
    </r>
  </si>
  <si>
    <t>Фирменное наименование юридического лица (согласно уставу регулируемой организации)</t>
  </si>
  <si>
    <t>ООО "Энергонефть Томск"</t>
  </si>
  <si>
    <t>Фамилия, имя и отчество руководителя регулируемой организации</t>
  </si>
  <si>
    <t>Мажурин Виктор Александрович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</si>
  <si>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</si>
  <si>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№ 1027001619369 от 22.10.2002 года, Постановление Главы Администрации г.Стрежевого Томской области от 19.02.2001г. №72</t>
  </si>
  <si>
    <t xml:space="preserve">Почтовый адрес регулируемой организации                   </t>
  </si>
  <si>
    <t>636785, Российская Федерация, Томская область, г.Стрежевой, ул.Строителей 95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</si>
  <si>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</si>
  <si>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</si>
  <si>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r>
      <t xml:space="preserve">8-(382-59) 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6-30-04; факс: 8-(382-59)  6-36-07</t>
    </r>
  </si>
  <si>
    <t xml:space="preserve">Официальный сайт регулируемой организации в сети «Интернет» </t>
  </si>
  <si>
    <t>http://www.energoneft-tomsk.ru</t>
  </si>
  <si>
    <t>Адрес электронной почты регулируемой организации</t>
  </si>
  <si>
    <t>ent_secr@energoneft-t.ru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</si>
  <si>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</si>
  <si>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</si>
  <si>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</si>
  <si>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</si>
  <si>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</si>
  <si>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</si>
  <si>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</si>
  <si>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</si>
  <si>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 xml:space="preserve">Информация о прогнозном тарифе на тепловую энергию и надбавках к  тарифу на тепловую энергию¹¯² </t>
  </si>
  <si>
    <t xml:space="preserve">Форма Т.1.1. </t>
  </si>
  <si>
    <t>Информация о прогнозном тарифе на передачу тепловой энергии (мощности)</t>
  </si>
  <si>
    <t>Информация о прогнозной надбавке  к тарифу регулируемых организаций на тепловую энергию</t>
  </si>
  <si>
    <t>Информация о прогнозной надбавке к тарифу на тепловую энергию для потребителей</t>
  </si>
  <si>
    <t>Информация о прогнозной надбавке  к тарифу регулируемых организаций на передачу тепловой энергии</t>
  </si>
  <si>
    <t>Прогнозный тариф на подключение создаваемых (реконструируемых) объектов недвижимости к системе теплоснабжения</t>
  </si>
  <si>
    <t>Прогнозный тариф на подключение к системе теплоснабжения</t>
  </si>
  <si>
    <t>Т2!A1</t>
  </si>
  <si>
    <t>л) Объем приобретаемой тепловой энергии (тыс. Гкал)</t>
  </si>
  <si>
    <t>ц) Среднесписочная численность административно-управленческого персонала (человек)</t>
  </si>
  <si>
    <t>стоимость доставки  (руб./т.)</t>
  </si>
  <si>
    <t>Об установленной тепловой мощности объектов основных фондов, используемых для осуществления регулируемых видов деятельности, в том числе по каждому источнику тепловой энергии (Гкал/ч);</t>
  </si>
  <si>
    <t>Приложение № 1</t>
  </si>
  <si>
    <t>к приказу Департамента тарифного регулирования</t>
  </si>
  <si>
    <t>и государственного заказа Томской области</t>
  </si>
  <si>
    <t xml:space="preserve">               от 19 апреля 2011 № 19/80</t>
  </si>
  <si>
    <t xml:space="preserve">Перечень обязательных мероприятий по энергосбережению и повышению энергетической эффективности </t>
  </si>
  <si>
    <t xml:space="preserve"> п/п</t>
  </si>
  <si>
    <t xml:space="preserve">Наименование обязательных мероприятий по группам </t>
  </si>
  <si>
    <t>Ожидаемый срок окупаемости, лет</t>
  </si>
  <si>
    <t>Ожидаемый эффект от реализации мероприятий</t>
  </si>
  <si>
    <t>1-й год реализации программы (2014 год)</t>
  </si>
  <si>
    <t>2-й год реализации программы (2015 год)</t>
  </si>
  <si>
    <t>3-й год реализации программы (2016 год)</t>
  </si>
  <si>
    <t xml:space="preserve">экономический эффект, тыс. руб.     </t>
  </si>
  <si>
    <t xml:space="preserve">технологический эффект по видам энергоресурсов (тыс.Гкал, тыс.т.н.т, тыс.м3, тыс.кВт-час)      </t>
  </si>
  <si>
    <t>Объём в натуральном выражении с указанием единицы измерения</t>
  </si>
  <si>
    <t>Затраты на реализацию по источникам финансирования, тыс. руб.</t>
  </si>
  <si>
    <t>производственная программа</t>
  </si>
  <si>
    <t>инвестиционная программа</t>
  </si>
  <si>
    <t>бюджетные средства</t>
  </si>
  <si>
    <t>прочие *2</t>
  </si>
  <si>
    <t>ИТОГО</t>
  </si>
  <si>
    <t>I.</t>
  </si>
  <si>
    <t>1 группа. Мероприятия по модернизации, замене оборудования, используемого для выработки , передаче (транспортировке) тепловой энергии с целью повышения КПД оборудования</t>
  </si>
  <si>
    <t xml:space="preserve"> </t>
  </si>
  <si>
    <t>Режимная наладка котлов</t>
  </si>
  <si>
    <t>нет</t>
  </si>
  <si>
    <t>13 шт.</t>
  </si>
  <si>
    <t>–</t>
  </si>
  <si>
    <t>Режимная наладка оборудования ХВО</t>
  </si>
  <si>
    <t>15 шт.</t>
  </si>
  <si>
    <t>12 шт.</t>
  </si>
  <si>
    <t>Капитальный ремонт производственных зданий и сооружений котельных</t>
  </si>
  <si>
    <t>2 объект</t>
  </si>
  <si>
    <t>1 объект</t>
  </si>
  <si>
    <t>3 объект</t>
  </si>
  <si>
    <t>Капитальный ремонт котлоагрегатов</t>
  </si>
  <si>
    <t>II.</t>
  </si>
  <si>
    <t>2 группа. Внедрение энергосберегающих технологий, инновационных решений</t>
  </si>
  <si>
    <t>III.</t>
  </si>
  <si>
    <t>3 группа. Мероприятия по расширению  использования в качестве источников энергии вторичных энергетических ресурсов и (или) возобновляемых источников энергии</t>
  </si>
  <si>
    <t>IV.</t>
  </si>
  <si>
    <t xml:space="preserve">4 группа. Мероприятия, направленные на снижение потребления энергетических ресурсов на собственные нужды при их производстве </t>
  </si>
  <si>
    <t>V.</t>
  </si>
  <si>
    <t>5 группа. Мероприятия по сокращению потерь  тепловой энергии при её передаче</t>
  </si>
  <si>
    <t xml:space="preserve">Испытание  на  расчётную  температуру  теплоносителя  трубопроводов  тепловых  сетей,  определение  гидравлических  потерь, определение  тепловых  потерь  в  тепловых  сетях </t>
  </si>
  <si>
    <t>Капитальный ремонт участков теплотрасс с выполнением изоляционных работ</t>
  </si>
  <si>
    <t>VI.</t>
  </si>
  <si>
    <t>6 группа. Иные мероприятия, в том числе организационные</t>
  </si>
  <si>
    <t>Обеспечение выполнения работ на текущее содержание и ремонт хоз. способом технологического оборудования котельных</t>
  </si>
  <si>
    <t>VII.</t>
  </si>
  <si>
    <t>Мероприятия по созданию или модернизации объектов, реализация которых планируется за счёт производственных и инвестиционных программ</t>
  </si>
  <si>
    <t>*1</t>
  </si>
  <si>
    <t>Таблица заполняется отдельно в отношении каждого осуществляемого регулируемой организацией регулируемого вида деятельности (теплоснабжение, водоснабжение, водоотведение (очистка сточных вод)).</t>
  </si>
  <si>
    <t>*2</t>
  </si>
  <si>
    <t>Прочие источники реализации мероприятий расшифровать</t>
  </si>
  <si>
    <t>Заместитель управляюещего директора-главный инженер _____________________ Кинаш О.А.</t>
  </si>
  <si>
    <t xml:space="preserve">                                                                                                                                 подпись</t>
  </si>
  <si>
    <t>Исполнитель: должность,ФИО,телефон</t>
  </si>
  <si>
    <t xml:space="preserve">Начальник СТВС                                                                                          </t>
  </si>
  <si>
    <t>Резников А.Г.  (38259) 6-60-85</t>
  </si>
  <si>
    <t>Начальник участка ЭЭА</t>
  </si>
  <si>
    <t>Лыткин В.Н. (38259) 6-60-56</t>
  </si>
  <si>
    <t xml:space="preserve">Начальник отдела планирования и организации капитального ремонта, производственно технического управления                                                                          </t>
  </si>
  <si>
    <t>Вергасов В.В. (38259) 6-66–79</t>
  </si>
  <si>
    <t>К важнейшим показателям относились:</t>
  </si>
  <si>
    <t>1. Коэффициент общей экономической эффективности капитальных</t>
  </si>
  <si>
    <t>вложений (Э)</t>
  </si>
  <si>
    <t>2. Срок окупаемости (Т)</t>
  </si>
  <si>
    <t>П — годовая прибыль,(ПО ВИДУ ДЕЯТЕЛЬНОСТИ)</t>
  </si>
  <si>
    <t>3. Показатель сравнительной экономической эффективности,</t>
  </si>
  <si>
    <t>основанный на минимизации приведенных затрат.</t>
  </si>
  <si>
    <t>вложений.</t>
  </si>
  <si>
    <t>Перечень мероприятий'!</t>
  </si>
  <si>
    <t>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</si>
  <si>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 xml:space="preserve"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</t>
  </si>
  <si>
    <t>Количество аварий на системах теплоснабжения (единиц на км)</t>
  </si>
  <si>
    <t>Количество аварий на источниках тепловой энергии (единиц на источник);</t>
  </si>
  <si>
    <t>О показателях надежности и качества, установленных в соответствии с законодательством Российской Федерации;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</si>
  <si>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</si>
  <si>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</si>
  <si>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</si>
  <si>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План 2014 г.</t>
  </si>
  <si>
    <t>план 2014 год</t>
  </si>
  <si>
    <t>I</t>
  </si>
  <si>
    <t>Расходы, связанные с производством и реализацией продукции (услуг), всего</t>
  </si>
  <si>
    <t>II</t>
  </si>
  <si>
    <t>Внереализационные расходы, всего</t>
  </si>
  <si>
    <t>III</t>
  </si>
  <si>
    <t>IV</t>
  </si>
  <si>
    <t>V</t>
  </si>
  <si>
    <t>VI</t>
  </si>
  <si>
    <t>№</t>
  </si>
  <si>
    <t>наименование объекта</t>
  </si>
  <si>
    <t>Гкал/ч</t>
  </si>
  <si>
    <r>
      <t xml:space="preserve">Наименование регулируемой организации </t>
    </r>
    <r>
      <rPr>
        <b/>
        <u val="single"/>
        <sz val="11"/>
        <rFont val="Times New Roman"/>
        <family val="1"/>
      </rPr>
      <t>___ООО "Энергонефть Томск"__</t>
    </r>
    <r>
      <rPr>
        <b/>
        <sz val="11"/>
        <rFont val="Times New Roman"/>
        <family val="1"/>
      </rPr>
      <t>_____</t>
    </r>
  </si>
  <si>
    <r>
      <t>Регулируемый вид деятельности __</t>
    </r>
    <r>
      <rPr>
        <b/>
        <u val="single"/>
        <sz val="11"/>
        <rFont val="Times New Roman"/>
        <family val="1"/>
      </rPr>
      <t>теплоснабжение</t>
    </r>
    <r>
      <rPr>
        <b/>
        <sz val="11"/>
        <rFont val="Times New Roman"/>
        <family val="1"/>
      </rPr>
      <t>________ *1</t>
    </r>
  </si>
  <si>
    <t>5 шт.</t>
  </si>
  <si>
    <t>1 шт.</t>
  </si>
  <si>
    <r>
      <t xml:space="preserve">где </t>
    </r>
    <r>
      <rPr>
        <b/>
        <sz val="11"/>
        <rFont val="Arial Cyr"/>
        <family val="0"/>
      </rPr>
      <t>П</t>
    </r>
    <r>
      <rPr>
        <sz val="11"/>
        <color theme="1"/>
        <rFont val="Calibri"/>
        <family val="2"/>
      </rPr>
      <t xml:space="preserve"> — годовая прибыль,</t>
    </r>
  </si>
  <si>
    <r>
      <t>К</t>
    </r>
    <r>
      <rPr>
        <sz val="11"/>
        <color theme="1"/>
        <rFont val="Calibri"/>
        <family val="2"/>
      </rPr>
      <t xml:space="preserve"> — капитальные вложения.</t>
    </r>
  </si>
  <si>
    <r>
      <t xml:space="preserve">где </t>
    </r>
  </si>
  <si>
    <r>
      <t>К</t>
    </r>
    <r>
      <rPr>
        <sz val="11"/>
        <color theme="1"/>
        <rFont val="Calibri"/>
        <family val="2"/>
      </rPr>
      <t xml:space="preserve"> — капитальные вложения.(ЗАТРАТЫ)</t>
    </r>
  </si>
  <si>
    <r>
      <t xml:space="preserve">где </t>
    </r>
    <r>
      <rPr>
        <b/>
        <sz val="11"/>
        <rFont val="Arial Cyr"/>
        <family val="0"/>
      </rPr>
      <t>Кi</t>
    </r>
    <r>
      <rPr>
        <sz val="11"/>
        <color theme="1"/>
        <rFont val="Calibri"/>
        <family val="2"/>
      </rPr>
      <t xml:space="preserve"> — капитальные вложения по каждому варианту,</t>
    </r>
  </si>
  <si>
    <r>
      <t>Сi</t>
    </r>
    <r>
      <rPr>
        <sz val="11"/>
        <color theme="1"/>
        <rFont val="Calibri"/>
        <family val="2"/>
      </rPr>
      <t xml:space="preserve"> — текущие затраты (себестоимость) по тому же варианту,</t>
    </r>
  </si>
  <si>
    <r>
      <t>Ен</t>
    </r>
    <r>
      <rPr>
        <sz val="11"/>
        <color theme="1"/>
        <rFont val="Calibri"/>
        <family val="2"/>
      </rPr>
      <t xml:space="preserve"> — нормативный коэффициент эффективности капитальных</t>
    </r>
  </si>
  <si>
    <t>Приложение № 2</t>
  </si>
  <si>
    <t xml:space="preserve">от 19 апреля 2011 № 19/80    </t>
  </si>
  <si>
    <t>Целевые показатели энергосбережения и повышения энергетической эффективности, достижение которых  обеспечивается в результате реализации  обязательных мероприятий программы, а также показатели энергетической эффективности объектов, создание или модернизация которых планируется производственными или инвестиционными программами</t>
  </si>
  <si>
    <r>
      <t>Наименование регулируемой организации __</t>
    </r>
    <r>
      <rPr>
        <b/>
        <u val="single"/>
        <sz val="11"/>
        <rFont val="Times New Roman"/>
        <family val="1"/>
      </rPr>
      <t>ООО "Энергонефть Томск"_</t>
    </r>
    <r>
      <rPr>
        <b/>
        <sz val="11"/>
        <rFont val="Times New Roman"/>
        <family val="1"/>
      </rPr>
      <t>_</t>
    </r>
  </si>
  <si>
    <r>
      <t xml:space="preserve">Регулируемый вид деятельности </t>
    </r>
    <r>
      <rPr>
        <b/>
        <u val="single"/>
        <sz val="11"/>
        <rFont val="Times New Roman"/>
        <family val="1"/>
      </rPr>
      <t>____теплоснабжение_____</t>
    </r>
    <r>
      <rPr>
        <b/>
        <sz val="11"/>
        <rFont val="Times New Roman"/>
        <family val="1"/>
      </rPr>
      <t xml:space="preserve"> *1</t>
    </r>
  </si>
  <si>
    <t>Наименование целевых показателей энергосбережения и показателей энергетической эффективности *2</t>
  </si>
  <si>
    <t>Значения целевых показателей</t>
  </si>
  <si>
    <t>Предшествующий год начала реализации программы *4</t>
  </si>
  <si>
    <t>1-й год реализации программы</t>
  </si>
  <si>
    <t>2-й год реализации программы</t>
  </si>
  <si>
    <t>3-й год реализации программы</t>
  </si>
  <si>
    <t>1 группа. Мероприятия по модернизации, замене оборудования, используемого для выработки , передачи (транспортировки) тепловой энергии с целью повышения КПД оборудования</t>
  </si>
  <si>
    <t>Поддержание КПД котлов в оптимальном (паспортном) режиме</t>
  </si>
  <si>
    <t>Поддержание работы оборудования ХВО в оптимальном (паспортном) режиме</t>
  </si>
  <si>
    <t>Капитальный ремонт производственных зданий и сооружений котельных.</t>
  </si>
  <si>
    <t>Процент выполнения плановых работ, %</t>
  </si>
  <si>
    <t>5 группа. Мероприятия по сокращению потерь тепловой энергии при их передаче</t>
  </si>
  <si>
    <t>Поддержание работы тепловых сетей в оптимальном (паспортном) режиме</t>
  </si>
  <si>
    <t>Уменьшение потерь тепловой энергии при транспортировке, %</t>
  </si>
  <si>
    <t>28 050 Гкал</t>
  </si>
  <si>
    <t>Поддержание работы технологического оборудования котельных в оптимальном (паспортном) режиме</t>
  </si>
  <si>
    <t>Целевые показатели энергосбережения и показатели энергетической эффективности должны быть взаимоувязаны с группой обязательных мероприятий</t>
  </si>
  <si>
    <t>*3</t>
  </si>
  <si>
    <t xml:space="preserve">Указываются показатели энергетической эффективности объектов, создаваемых (модернизируемых) в рамках производственных и инвестиционных программ </t>
  </si>
  <si>
    <t>*4</t>
  </si>
  <si>
    <t xml:space="preserve">Исходные значения целевых показателей (по факту 2010г.), которые планируется уменьшить (увеличить) в результате реализации мероприятий программы энергосбережения  </t>
  </si>
  <si>
    <t xml:space="preserve">                                                     подпись</t>
  </si>
  <si>
    <t>Содержание форм согласно Постановлению ПРФ № 570 от 05.07.13г. "О стандартах раскрытия информации теплоснабжающими организациями, тепловыми организациями и органами регулирования".</t>
  </si>
  <si>
    <t>Департамент тарифного регулирования Томской области</t>
  </si>
  <si>
    <t>www.rec.tomsk.gov.ru</t>
  </si>
  <si>
    <t>Приказ № 47/892 от 17.12.2013 г.</t>
  </si>
  <si>
    <t>Смета затрат на производство, передачу и сбыт тепловой энергии  (2014 год)</t>
  </si>
  <si>
    <t>без учета НДС</t>
  </si>
  <si>
    <t>№ пп</t>
  </si>
  <si>
    <t>план организации (ОП) (только Томск)</t>
  </si>
  <si>
    <t>Департамент тарифного регулирования ТО (КП)</t>
  </si>
  <si>
    <t>в целом по году</t>
  </si>
  <si>
    <t>в том числе:</t>
  </si>
  <si>
    <t>01.01.2014-30.06.2014</t>
  </si>
  <si>
    <t>01.07.2014-31.12.2014</t>
  </si>
  <si>
    <t>всего (год)</t>
  </si>
  <si>
    <t>всего</t>
  </si>
  <si>
    <t>1</t>
  </si>
  <si>
    <t>1.1</t>
  </si>
  <si>
    <t>расходы на сырье и материалы</t>
  </si>
  <si>
    <t>1.2</t>
  </si>
  <si>
    <t>расходы на топливо</t>
  </si>
  <si>
    <t>1.3</t>
  </si>
  <si>
    <t>расходы на прочие покупаемые энергетические ресурсы, в том числе:</t>
  </si>
  <si>
    <t>1.3.1</t>
  </si>
  <si>
    <t xml:space="preserve">электрическая энергия, в том числе: </t>
  </si>
  <si>
    <t>1.3.1.1</t>
  </si>
  <si>
    <t>на технологические нужды</t>
  </si>
  <si>
    <t>1.3.1.2</t>
  </si>
  <si>
    <t>на хозяйственные нужды</t>
  </si>
  <si>
    <t>1.3.2</t>
  </si>
  <si>
    <t>покупная тепловая энергия, в том числе:</t>
  </si>
  <si>
    <t>1.3.2.1</t>
  </si>
  <si>
    <t>1.4</t>
  </si>
  <si>
    <t>расходы на холодную воду</t>
  </si>
  <si>
    <t>1.4.1.</t>
  </si>
  <si>
    <t>объем холодной воды на технологические нужды</t>
  </si>
  <si>
    <t>1.4.2.</t>
  </si>
  <si>
    <t>тариф на холодную воду</t>
  </si>
  <si>
    <t>1.5</t>
  </si>
  <si>
    <t>расходы на теплоноситель</t>
  </si>
  <si>
    <t>1.5.1.</t>
  </si>
  <si>
    <t>объем теплоносителя на технологические нужды</t>
  </si>
  <si>
    <t>1.5.2.</t>
  </si>
  <si>
    <t>тариф на теплоноситель</t>
  </si>
  <si>
    <t>1.6</t>
  </si>
  <si>
    <t>амортизация основных средств и нематериальных активов, в том числе:</t>
  </si>
  <si>
    <t>1.7</t>
  </si>
  <si>
    <t>оплата труда всего, в том числе:</t>
  </si>
  <si>
    <t>1.7.1</t>
  </si>
  <si>
    <t xml:space="preserve">оплата труда производственного персонала </t>
  </si>
  <si>
    <t>1.7.1.1.</t>
  </si>
  <si>
    <t>численность производственного персонала (ПП)</t>
  </si>
  <si>
    <t>1.7.1.2.</t>
  </si>
  <si>
    <t>средняя заработная плата ПП</t>
  </si>
  <si>
    <t>1.8</t>
  </si>
  <si>
    <t xml:space="preserve">отчисления на социальные нужды всего, в том числе: </t>
  </si>
  <si>
    <t>1.8.1.1.</t>
  </si>
  <si>
    <t>отчисления на социальные нужды от фонда оплаты производственного персонала</t>
  </si>
  <si>
    <t>1.8.2</t>
  </si>
  <si>
    <t xml:space="preserve"> % расходов на уплату страховых взносов в ПФ, ФСС, ОМС</t>
  </si>
  <si>
    <t>1.8.3</t>
  </si>
  <si>
    <t>% платежей в фонд социального страхования от несчастных случаев</t>
  </si>
  <si>
    <t>1.9</t>
  </si>
  <si>
    <t>ремонт основных средств, выполняемый подрядным способом</t>
  </si>
  <si>
    <t>1.11</t>
  </si>
  <si>
    <t>расходы на выполнение работ и услуг производственного характера (в том числе выполняемых по договорам со сторонними организациями или индивидуальными предпринимателями) всего, в  том числе:</t>
  </si>
  <si>
    <t>1.11.1</t>
  </si>
  <si>
    <t>транспортные услуги, в том числе:</t>
  </si>
  <si>
    <t>1.11.1.1</t>
  </si>
  <si>
    <t>по договорам</t>
  </si>
  <si>
    <t>1.11.2</t>
  </si>
  <si>
    <t>регламентные работы</t>
  </si>
  <si>
    <t>1.11.3</t>
  </si>
  <si>
    <t>прочие услуги вспомогательных производств, в том числе:</t>
  </si>
  <si>
    <t>1.11.4</t>
  </si>
  <si>
    <t>иные работы и услуги производственного характера</t>
  </si>
  <si>
    <t>1.12</t>
  </si>
  <si>
    <t>расходы на оплату иных работ и услуг, выполняемых по договорам с организациям,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 всего, в том числе:</t>
  </si>
  <si>
    <t>1.12.1.</t>
  </si>
  <si>
    <t xml:space="preserve"> услуги связи</t>
  </si>
  <si>
    <t>1.12.2.</t>
  </si>
  <si>
    <t xml:space="preserve"> услуги  вневедомственной охраны </t>
  </si>
  <si>
    <t>1.12.3.</t>
  </si>
  <si>
    <t xml:space="preserve"> коммунальные услуги </t>
  </si>
  <si>
    <t>1.12.5.</t>
  </si>
  <si>
    <t>не поименованные выше</t>
  </si>
  <si>
    <t>1.13</t>
  </si>
  <si>
    <t>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</si>
  <si>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1.14</t>
  </si>
  <si>
    <t>арендная плата, концессионная плата, лизинговые платежи всего, в том числе:</t>
  </si>
  <si>
    <t>1.14.1.</t>
  </si>
  <si>
    <t>арендная плата</t>
  </si>
  <si>
    <t>1.15</t>
  </si>
  <si>
    <t>расходы на служебные командировки</t>
  </si>
  <si>
    <t>1.16</t>
  </si>
  <si>
    <t>расходы на обучение персонала</t>
  </si>
  <si>
    <t>1.17</t>
  </si>
  <si>
    <t>расходы на страхование производственных объектов, учитываемые при определении налоговой базы по налогу на прибыль</t>
  </si>
  <si>
    <t>1.18</t>
  </si>
  <si>
    <t>другие расходы, связанные с производством и (или) реализацией продукции, в том числе</t>
  </si>
  <si>
    <t>1.18.1</t>
  </si>
  <si>
    <t>охрана труда всего, в том числе:</t>
  </si>
  <si>
    <t>1.18.1.1</t>
  </si>
  <si>
    <t>специальная одежда</t>
  </si>
  <si>
    <t>1.18.1.2</t>
  </si>
  <si>
    <t>моющие средства</t>
  </si>
  <si>
    <t>1.18.1.3</t>
  </si>
  <si>
    <t>специальное питание</t>
  </si>
  <si>
    <t>1.18.3</t>
  </si>
  <si>
    <t>льготный проезд</t>
  </si>
  <si>
    <t>1.18.4</t>
  </si>
  <si>
    <t>отчисления в ремонтный фонд</t>
  </si>
  <si>
    <t>1.18.5</t>
  </si>
  <si>
    <t>общехозяйственные расходы всего, в том числе:</t>
  </si>
  <si>
    <t>1.18.5.1</t>
  </si>
  <si>
    <t xml:space="preserve">оплата труда административно-управленческого персонала </t>
  </si>
  <si>
    <t>1.18.5.2.</t>
  </si>
  <si>
    <t xml:space="preserve">отчисления на социальные нужды от фонда оплаты  административно-управленческого персонала </t>
  </si>
  <si>
    <t>1.18.5.3.</t>
  </si>
  <si>
    <t>прочие общехозяйственные расходы</t>
  </si>
  <si>
    <t>1.19.</t>
  </si>
  <si>
    <t xml:space="preserve">налоги, относимые к расходам, связанным с производством и реализацией продукции </t>
  </si>
  <si>
    <t>2.3</t>
  </si>
  <si>
    <t>расходы, связанные с созданием нормативных запасов топлива, включая расходы по обслуживанию заемных средств, привлекаемых для этих целей</t>
  </si>
  <si>
    <t>2.4</t>
  </si>
  <si>
    <t>другие обосновывающие расходы, в том числе</t>
  </si>
  <si>
    <t>2.4.1</t>
  </si>
  <si>
    <t>расходы на услуги банков</t>
  </si>
  <si>
    <t>расходы, не учитываемые в целях налообложения, всего</t>
  </si>
  <si>
    <t>3.2</t>
  </si>
  <si>
    <t>денежные выплаты социального характера (по коллективному договору)</t>
  </si>
  <si>
    <t>3.4</t>
  </si>
  <si>
    <t>резервный фонд</t>
  </si>
  <si>
    <t>3.5</t>
  </si>
  <si>
    <t>прочие расходы (прибыль на прочие цели)</t>
  </si>
  <si>
    <t>налог на прибыль</t>
  </si>
  <si>
    <t>IV.1.</t>
  </si>
  <si>
    <t>Финансовый результат от реализации всего</t>
  </si>
  <si>
    <t>IV.2.</t>
  </si>
  <si>
    <t>то же в %</t>
  </si>
  <si>
    <t>выпадающие расходы/экономия</t>
  </si>
  <si>
    <t>5.1.</t>
  </si>
  <si>
    <t>выпадающие расходы/экономия (в целях выравнивания сметы между полугодия регулируемого периода)</t>
  </si>
  <si>
    <t>необходимая валовая выручка,всего</t>
  </si>
  <si>
    <t>объем отпуска тепловой энергии (от коллектора/из тепловой сети), Гкал</t>
  </si>
  <si>
    <t>- вода</t>
  </si>
  <si>
    <t>1.1.</t>
  </si>
  <si>
    <t>объем отпуска тепловой энергии на собственное потребление</t>
  </si>
  <si>
    <t>1.2.</t>
  </si>
  <si>
    <t>объем отпуска тепловой энергии потребителям (население, бюджет, прочие+ перепродавцы)</t>
  </si>
  <si>
    <t>Расчет тарифа на тепловую энергию (мощность):</t>
  </si>
  <si>
    <t>2.1.</t>
  </si>
  <si>
    <t>Одноставочный тариф, руб./Гкал</t>
  </si>
  <si>
    <t xml:space="preserve">        - вода</t>
  </si>
  <si>
    <t>х</t>
  </si>
  <si>
    <t xml:space="preserve">котельная 9км. </t>
  </si>
  <si>
    <t xml:space="preserve">эл. котельная АБК УНП - 1 </t>
  </si>
  <si>
    <t xml:space="preserve">эл. котельная ДНС 10 </t>
  </si>
  <si>
    <t xml:space="preserve">котельная ЦТП </t>
  </si>
  <si>
    <t xml:space="preserve">котельная Малореченского нмр </t>
  </si>
  <si>
    <t xml:space="preserve">котельная Чкаловского нмр </t>
  </si>
  <si>
    <t xml:space="preserve">котельная п.Игол </t>
  </si>
  <si>
    <t xml:space="preserve">котельная Крапивинского нмр </t>
  </si>
  <si>
    <t xml:space="preserve">эл. котельная п.Игол, Куст-36 </t>
  </si>
  <si>
    <t>эл. котельная Крапивинское нмр станция ВОС</t>
  </si>
  <si>
    <t xml:space="preserve">эл. котельная Крапивинское нмр станция КОС </t>
  </si>
  <si>
    <t xml:space="preserve">ЦК №1 п.Пионерный </t>
  </si>
  <si>
    <t>ЦК №2 п.Пионерный</t>
  </si>
  <si>
    <t xml:space="preserve">котельная Ломового нмр </t>
  </si>
  <si>
    <t xml:space="preserve">котельная Лугинецкого нмр </t>
  </si>
  <si>
    <t xml:space="preserve">котельная Герасимовского нмр </t>
  </si>
  <si>
    <t>6 шт.</t>
  </si>
  <si>
    <t>3 шт.</t>
  </si>
  <si>
    <t>0,685 тыс. Гкал</t>
  </si>
  <si>
    <t>0,32 км.</t>
  </si>
  <si>
    <t>1,628 км.</t>
  </si>
  <si>
    <t xml:space="preserve">0,348 км. </t>
  </si>
  <si>
    <t>16 объект</t>
  </si>
  <si>
    <t xml:space="preserve">Капитальный ремонт котлоагрегатов </t>
  </si>
  <si>
    <t>Взято из производственной программы ТГ на 2014 год завоз нефти</t>
  </si>
  <si>
    <t>Отдел учета и сбыта тепловой энергии и воды: 8.00 - 13.30 ; 14.00 - 17.15</t>
  </si>
  <si>
    <t>Используемая мощность</t>
  </si>
  <si>
    <t>Мощность в резерве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</si>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</sst>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00_р_._-;\-* #,##0.00000_р_._-;_-* &quot;-&quot;??_р_._-;_-@_-"/>
    <numFmt numFmtId="169" formatCode="_-* #,##0.0_р_._-;\-* #,##0.0_р_._-;_-* &quot;-&quot;??_р_._-;_-@_-"/>
    <numFmt numFmtId="170" formatCode="#,##0.000;\(#,##0.000\)"/>
    <numFmt numFmtId="171" formatCode="0.000"/>
    <numFmt numFmtId="172" formatCode="#,##0.000"/>
    <numFmt numFmtId="173" formatCode="0.0000"/>
    <numFmt numFmtId="174" formatCode="_-* #,##0.000_р_._-;\-* #,##0.000_р_._-;_-* &quot;-&quot;??_р_._-;_-@_-"/>
    <numFmt numFmtId="175" formatCode="0.0"/>
    <numFmt numFmtId="176" formatCode="[$-10419]#,##0.00;\-#,##0.00"/>
    <numFmt numFmtId="177" formatCode="#,##0.00_ ;\-#,##0.00\ "/>
    <numFmt numFmtId="178" formatCode="_-* #,##0.000_р_._-;\-* #,##0.000_р_._-;_-* &quot;-&quot;???_р_._-;_-@_-"/>
    <numFmt numFmtId="179" formatCode="_-* #,##0_р_._-;\-* #,##0_р_._-;_-* &quot;-&quot;??_р_._-;_-@_-"/>
    <numFmt numFmtId="180" formatCode="#,##0.00;\(#,##0.00\)"/>
    <numFmt numFmtId="181" formatCode="_-* #,##0.00\ _р_._-;\-* #,##0.00\ _р_._-;_-* &quot;-&quot;??\ _р_.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sz val="12"/>
      <name val="Arial"/>
      <family val="2"/>
    </font>
    <font>
      <b/>
      <u val="single"/>
      <sz val="11"/>
      <name val="Times New Roman"/>
      <family val="1"/>
    </font>
    <font>
      <sz val="7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Times New Roman"/>
      <family val="1"/>
    </font>
    <font>
      <u val="single"/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u val="single"/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/>
      <right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6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87">
    <xf numFmtId="0" fontId="0" fillId="0" borderId="0" xfId="0" applyFont="1" applyAlignment="1">
      <alignment/>
    </xf>
    <xf numFmtId="0" fontId="68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6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 wrapText="1"/>
    </xf>
    <xf numFmtId="49" fontId="9" fillId="33" borderId="10" xfId="58" applyNumberFormat="1" applyFont="1" applyFill="1" applyBorder="1" applyAlignment="1" applyProtection="1">
      <alignment vertical="center" wrapText="1"/>
      <protection/>
    </xf>
    <xf numFmtId="0" fontId="10" fillId="33" borderId="1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>
      <alignment horizontal="left" vertical="top" wrapText="1" indent="6"/>
    </xf>
    <xf numFmtId="43" fontId="10" fillId="33" borderId="10" xfId="67" applyFont="1" applyFill="1" applyBorder="1" applyAlignment="1">
      <alignment wrapText="1"/>
    </xf>
    <xf numFmtId="49" fontId="9" fillId="33" borderId="10" xfId="58" applyNumberFormat="1" applyFont="1" applyFill="1" applyBorder="1" applyAlignment="1" applyProtection="1">
      <alignment horizontal="left" vertical="center" wrapText="1" indent="1"/>
      <protection/>
    </xf>
    <xf numFmtId="43" fontId="68" fillId="33" borderId="10" xfId="67" applyFont="1" applyFill="1" applyBorder="1" applyAlignment="1">
      <alignment wrapText="1"/>
    </xf>
    <xf numFmtId="0" fontId="68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43" fontId="68" fillId="33" borderId="10" xfId="67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 vertical="center"/>
    </xf>
    <xf numFmtId="0" fontId="68" fillId="33" borderId="0" xfId="0" applyFont="1" applyFill="1" applyAlignment="1">
      <alignment/>
    </xf>
    <xf numFmtId="0" fontId="9" fillId="33" borderId="10" xfId="56" applyFont="1" applyFill="1" applyBorder="1" applyAlignment="1" applyProtection="1">
      <alignment horizontal="left" wrapText="1"/>
      <protection/>
    </xf>
    <xf numFmtId="43" fontId="10" fillId="33" borderId="10" xfId="67" applyFont="1" applyFill="1" applyBorder="1" applyAlignment="1" applyProtection="1">
      <alignment horizontal="center"/>
      <protection/>
    </xf>
    <xf numFmtId="43" fontId="10" fillId="33" borderId="10" xfId="67" applyFont="1" applyFill="1" applyBorder="1" applyAlignment="1" applyProtection="1">
      <alignment horizontal="center" wrapText="1"/>
      <protection locked="0"/>
    </xf>
    <xf numFmtId="43" fontId="10" fillId="33" borderId="10" xfId="67" applyFont="1" applyFill="1" applyBorder="1" applyAlignment="1" applyProtection="1">
      <alignment horizontal="center" wrapText="1"/>
      <protection/>
    </xf>
    <xf numFmtId="43" fontId="68" fillId="33" borderId="10" xfId="67" applyFont="1" applyFill="1" applyBorder="1" applyAlignment="1">
      <alignment horizontal="center"/>
    </xf>
    <xf numFmtId="0" fontId="9" fillId="33" borderId="10" xfId="56" applyFont="1" applyFill="1" applyBorder="1" applyAlignment="1" applyProtection="1">
      <alignment wrapText="1"/>
      <protection/>
    </xf>
    <xf numFmtId="43" fontId="10" fillId="33" borderId="10" xfId="67" applyFont="1" applyFill="1" applyBorder="1" applyAlignment="1" applyProtection="1">
      <alignment horizontal="center" vertical="center" wrapText="1"/>
      <protection locked="0"/>
    </xf>
    <xf numFmtId="0" fontId="10" fillId="33" borderId="10" xfId="57" applyFont="1" applyFill="1" applyBorder="1" applyAlignment="1" applyProtection="1">
      <alignment horizontal="right" wrapText="1"/>
      <protection/>
    </xf>
    <xf numFmtId="0" fontId="12" fillId="33" borderId="10" xfId="56" applyFont="1" applyFill="1" applyBorder="1" applyAlignment="1" applyProtection="1">
      <alignment horizontal="left" wrapText="1"/>
      <protection/>
    </xf>
    <xf numFmtId="0" fontId="8" fillId="33" borderId="0" xfId="0" applyFont="1" applyFill="1" applyAlignment="1">
      <alignment horizontal="center"/>
    </xf>
    <xf numFmtId="0" fontId="6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0" fontId="7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43" fontId="68" fillId="33" borderId="10" xfId="0" applyNumberFormat="1" applyFont="1" applyFill="1" applyBorder="1" applyAlignment="1">
      <alignment/>
    </xf>
    <xf numFmtId="0" fontId="68" fillId="33" borderId="10" xfId="0" applyFont="1" applyFill="1" applyBorder="1" applyAlignment="1">
      <alignment horizontal="left" vertical="top" wrapText="1" indent="2"/>
    </xf>
    <xf numFmtId="43" fontId="10" fillId="33" borderId="10" xfId="0" applyNumberFormat="1" applyFont="1" applyFill="1" applyBorder="1" applyAlignment="1">
      <alignment/>
    </xf>
    <xf numFmtId="0" fontId="68" fillId="33" borderId="10" xfId="0" applyFont="1" applyFill="1" applyBorder="1" applyAlignment="1">
      <alignment horizontal="left" vertical="top" wrapText="1" indent="6"/>
    </xf>
    <xf numFmtId="0" fontId="68" fillId="33" borderId="10" xfId="0" applyFont="1" applyFill="1" applyBorder="1" applyAlignment="1">
      <alignment horizontal="left" vertical="top" wrapText="1" indent="7"/>
    </xf>
    <xf numFmtId="0" fontId="68" fillId="33" borderId="10" xfId="0" applyFont="1" applyFill="1" applyBorder="1" applyAlignment="1">
      <alignment horizontal="left" vertical="center"/>
    </xf>
    <xf numFmtId="0" fontId="68" fillId="0" borderId="0" xfId="0" applyFont="1" applyAlignment="1">
      <alignment/>
    </xf>
    <xf numFmtId="0" fontId="7" fillId="0" borderId="0" xfId="0" applyFont="1" applyAlignment="1">
      <alignment/>
    </xf>
    <xf numFmtId="0" fontId="68" fillId="0" borderId="11" xfId="0" applyFont="1" applyBorder="1" applyAlignment="1">
      <alignment vertical="top" wrapText="1"/>
    </xf>
    <xf numFmtId="0" fontId="68" fillId="0" borderId="12" xfId="0" applyFont="1" applyBorder="1" applyAlignment="1">
      <alignment vertical="top" wrapText="1"/>
    </xf>
    <xf numFmtId="0" fontId="70" fillId="0" borderId="0" xfId="0" applyFont="1" applyAlignment="1">
      <alignment/>
    </xf>
    <xf numFmtId="0" fontId="68" fillId="0" borderId="13" xfId="0" applyFont="1" applyBorder="1" applyAlignment="1">
      <alignment vertical="top" wrapText="1"/>
    </xf>
    <xf numFmtId="0" fontId="68" fillId="0" borderId="13" xfId="0" applyFont="1" applyBorder="1" applyAlignment="1">
      <alignment vertical="top"/>
    </xf>
    <xf numFmtId="0" fontId="68" fillId="0" borderId="14" xfId="0" applyFont="1" applyBorder="1" applyAlignment="1">
      <alignment vertical="top"/>
    </xf>
    <xf numFmtId="0" fontId="68" fillId="0" borderId="15" xfId="0" applyFont="1" applyBorder="1" applyAlignment="1">
      <alignment vertical="top" wrapText="1"/>
    </xf>
    <xf numFmtId="0" fontId="68" fillId="0" borderId="15" xfId="0" applyFont="1" applyBorder="1" applyAlignment="1">
      <alignment vertical="top"/>
    </xf>
    <xf numFmtId="0" fontId="68" fillId="0" borderId="16" xfId="0" applyFont="1" applyBorder="1" applyAlignment="1">
      <alignment vertical="top"/>
    </xf>
    <xf numFmtId="0" fontId="68" fillId="0" borderId="17" xfId="0" applyFont="1" applyBorder="1" applyAlignment="1">
      <alignment vertical="top" wrapText="1"/>
    </xf>
    <xf numFmtId="0" fontId="68" fillId="0" borderId="17" xfId="0" applyFont="1" applyBorder="1" applyAlignment="1">
      <alignment vertical="top"/>
    </xf>
    <xf numFmtId="0" fontId="68" fillId="0" borderId="18" xfId="0" applyFont="1" applyBorder="1" applyAlignment="1">
      <alignment vertical="top"/>
    </xf>
    <xf numFmtId="0" fontId="68" fillId="0" borderId="19" xfId="0" applyFont="1" applyBorder="1" applyAlignment="1">
      <alignment vertical="top" wrapText="1"/>
    </xf>
    <xf numFmtId="0" fontId="68" fillId="0" borderId="19" xfId="0" applyFont="1" applyBorder="1" applyAlignment="1">
      <alignment vertical="top"/>
    </xf>
    <xf numFmtId="0" fontId="68" fillId="0" borderId="20" xfId="0" applyFont="1" applyBorder="1" applyAlignment="1">
      <alignment vertical="top"/>
    </xf>
    <xf numFmtId="0" fontId="68" fillId="33" borderId="0" xfId="0" applyFont="1" applyFill="1" applyAlignment="1">
      <alignment vertical="top" wrapText="1"/>
    </xf>
    <xf numFmtId="0" fontId="8" fillId="33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/>
    </xf>
    <xf numFmtId="43" fontId="68" fillId="33" borderId="10" xfId="67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68" fillId="33" borderId="21" xfId="0" applyFont="1" applyFill="1" applyBorder="1" applyAlignment="1">
      <alignment/>
    </xf>
    <xf numFmtId="0" fontId="68" fillId="33" borderId="10" xfId="0" applyFont="1" applyFill="1" applyBorder="1" applyAlignment="1">
      <alignment vertical="center"/>
    </xf>
    <xf numFmtId="0" fontId="68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wrapText="1"/>
    </xf>
    <xf numFmtId="0" fontId="68" fillId="0" borderId="13" xfId="0" applyFont="1" applyBorder="1" applyAlignment="1">
      <alignment horizontal="center" vertical="top" wrapText="1"/>
    </xf>
    <xf numFmtId="0" fontId="68" fillId="0" borderId="17" xfId="0" applyFont="1" applyBorder="1" applyAlignment="1">
      <alignment horizontal="center" vertical="top" wrapText="1"/>
    </xf>
    <xf numFmtId="0" fontId="68" fillId="33" borderId="10" xfId="0" applyFont="1" applyFill="1" applyBorder="1" applyAlignment="1">
      <alignment horizontal="left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3" fillId="33" borderId="10" xfId="43" applyFill="1" applyBorder="1" applyAlignment="1" applyProtection="1">
      <alignment horizontal="center" vertical="center"/>
      <protection/>
    </xf>
    <xf numFmtId="0" fontId="3" fillId="33" borderId="10" xfId="43" applyFill="1" applyBorder="1" applyAlignment="1" applyProtection="1">
      <alignment horizontal="center" vertical="center" wrapText="1"/>
      <protection/>
    </xf>
    <xf numFmtId="0" fontId="68" fillId="33" borderId="0" xfId="0" applyFont="1" applyFill="1" applyAlignment="1">
      <alignment vertical="center" wrapText="1"/>
    </xf>
    <xf numFmtId="0" fontId="70" fillId="0" borderId="22" xfId="0" applyFont="1" applyBorder="1" applyAlignment="1">
      <alignment horizontal="right"/>
    </xf>
    <xf numFmtId="0" fontId="68" fillId="0" borderId="23" xfId="0" applyFont="1" applyBorder="1" applyAlignment="1">
      <alignment/>
    </xf>
    <xf numFmtId="0" fontId="68" fillId="0" borderId="24" xfId="0" applyFont="1" applyBorder="1" applyAlignment="1">
      <alignment vertical="top"/>
    </xf>
    <xf numFmtId="0" fontId="68" fillId="0" borderId="25" xfId="0" applyFont="1" applyBorder="1" applyAlignment="1">
      <alignment/>
    </xf>
    <xf numFmtId="0" fontId="68" fillId="0" borderId="26" xfId="0" applyFont="1" applyBorder="1" applyAlignment="1">
      <alignment vertical="top"/>
    </xf>
    <xf numFmtId="0" fontId="68" fillId="0" borderId="27" xfId="0" applyFont="1" applyBorder="1" applyAlignment="1">
      <alignment/>
    </xf>
    <xf numFmtId="0" fontId="68" fillId="0" borderId="28" xfId="0" applyFont="1" applyBorder="1" applyAlignment="1">
      <alignment vertical="top"/>
    </xf>
    <xf numFmtId="0" fontId="68" fillId="0" borderId="22" xfId="0" applyFont="1" applyBorder="1" applyAlignment="1">
      <alignment/>
    </xf>
    <xf numFmtId="0" fontId="68" fillId="0" borderId="29" xfId="0" applyFont="1" applyBorder="1" applyAlignment="1">
      <alignment vertical="top"/>
    </xf>
    <xf numFmtId="0" fontId="68" fillId="0" borderId="30" xfId="0" applyFont="1" applyBorder="1" applyAlignment="1">
      <alignment/>
    </xf>
    <xf numFmtId="0" fontId="68" fillId="0" borderId="31" xfId="0" applyFont="1" applyBorder="1" applyAlignment="1">
      <alignment vertical="top" wrapText="1"/>
    </xf>
    <xf numFmtId="0" fontId="68" fillId="0" borderId="31" xfId="0" applyFont="1" applyBorder="1" applyAlignment="1">
      <alignment vertical="top"/>
    </xf>
    <xf numFmtId="0" fontId="68" fillId="0" borderId="32" xfId="0" applyFont="1" applyBorder="1" applyAlignment="1">
      <alignment vertical="top"/>
    </xf>
    <xf numFmtId="0" fontId="68" fillId="0" borderId="33" xfId="0" applyFont="1" applyBorder="1" applyAlignment="1">
      <alignment vertical="top"/>
    </xf>
    <xf numFmtId="43" fontId="72" fillId="0" borderId="13" xfId="0" applyNumberFormat="1" applyFont="1" applyBorder="1" applyAlignment="1">
      <alignment vertical="top" wrapText="1"/>
    </xf>
    <xf numFmtId="0" fontId="66" fillId="0" borderId="0" xfId="0" applyFont="1" applyAlignment="1">
      <alignment horizontal="left"/>
    </xf>
    <xf numFmtId="0" fontId="69" fillId="0" borderId="10" xfId="0" applyFont="1" applyBorder="1" applyAlignment="1">
      <alignment horizontal="justify" vertical="top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>
      <alignment vertical="center" wrapText="1"/>
    </xf>
    <xf numFmtId="0" fontId="69" fillId="33" borderId="10" xfId="0" applyFont="1" applyFill="1" applyBorder="1" applyAlignment="1">
      <alignment vertical="top" wrapText="1"/>
    </xf>
    <xf numFmtId="0" fontId="3" fillId="33" borderId="10" xfId="43" applyFill="1" applyBorder="1" applyAlignment="1" applyProtection="1">
      <alignment vertical="top" wrapText="1"/>
      <protection/>
    </xf>
    <xf numFmtId="0" fontId="73" fillId="0" borderId="0" xfId="43" applyFont="1" applyAlignment="1" applyProtection="1">
      <alignment horizontal="left"/>
      <protection/>
    </xf>
    <xf numFmtId="0" fontId="3" fillId="33" borderId="10" xfId="43" applyFill="1" applyBorder="1" applyAlignment="1" applyProtection="1" quotePrefix="1">
      <alignment horizontal="center" vertical="center" wrapText="1"/>
      <protection/>
    </xf>
    <xf numFmtId="0" fontId="68" fillId="33" borderId="34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8" fillId="33" borderId="35" xfId="0" applyFont="1" applyFill="1" applyBorder="1" applyAlignment="1">
      <alignment vertical="center"/>
    </xf>
    <xf numFmtId="0" fontId="68" fillId="33" borderId="36" xfId="0" applyFont="1" applyFill="1" applyBorder="1" applyAlignment="1">
      <alignment vertical="center"/>
    </xf>
    <xf numFmtId="0" fontId="68" fillId="33" borderId="37" xfId="0" applyFont="1" applyFill="1" applyBorder="1" applyAlignment="1">
      <alignment vertical="center"/>
    </xf>
    <xf numFmtId="0" fontId="68" fillId="33" borderId="38" xfId="0" applyFont="1" applyFill="1" applyBorder="1" applyAlignment="1">
      <alignment vertical="center"/>
    </xf>
    <xf numFmtId="0" fontId="6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vertical="center" wrapText="1"/>
    </xf>
    <xf numFmtId="43" fontId="68" fillId="0" borderId="10" xfId="67" applyFont="1" applyFill="1" applyBorder="1" applyAlignment="1">
      <alignment/>
    </xf>
    <xf numFmtId="43" fontId="3" fillId="0" borderId="10" xfId="43" applyNumberFormat="1" applyFill="1" applyBorder="1" applyAlignment="1" applyProtection="1">
      <alignment wrapText="1"/>
      <protection/>
    </xf>
    <xf numFmtId="0" fontId="68" fillId="0" borderId="10" xfId="0" applyFont="1" applyFill="1" applyBorder="1" applyAlignment="1">
      <alignment wrapText="1"/>
    </xf>
    <xf numFmtId="0" fontId="68" fillId="0" borderId="10" xfId="0" applyFont="1" applyFill="1" applyBorder="1" applyAlignment="1">
      <alignment vertical="top" wrapText="1"/>
    </xf>
    <xf numFmtId="0" fontId="3" fillId="33" borderId="0" xfId="43" applyFill="1" applyBorder="1" applyAlignment="1" applyProtection="1">
      <alignment vertical="center"/>
      <protection/>
    </xf>
    <xf numFmtId="0" fontId="69" fillId="33" borderId="10" xfId="0" applyFont="1" applyFill="1" applyBorder="1" applyAlignment="1">
      <alignment horizontal="justify" vertical="top" wrapText="1"/>
    </xf>
    <xf numFmtId="0" fontId="69" fillId="33" borderId="10" xfId="0" applyFont="1" applyFill="1" applyBorder="1" applyAlignment="1">
      <alignment horizontal="center" vertical="center" wrapText="1"/>
    </xf>
    <xf numFmtId="0" fontId="10" fillId="0" borderId="0" xfId="55" applyFont="1">
      <alignment/>
      <protection/>
    </xf>
    <xf numFmtId="0" fontId="10" fillId="0" borderId="0" xfId="55" applyFont="1" applyFill="1">
      <alignment/>
      <protection/>
    </xf>
    <xf numFmtId="0" fontId="16" fillId="0" borderId="0" xfId="55" applyFont="1" applyFill="1" applyBorder="1" applyAlignment="1">
      <alignment vertical="center" wrapText="1"/>
      <protection/>
    </xf>
    <xf numFmtId="0" fontId="10" fillId="0" borderId="0" xfId="55" applyFont="1" applyAlignment="1">
      <alignment horizontal="right"/>
      <protection/>
    </xf>
    <xf numFmtId="0" fontId="17" fillId="0" borderId="0" xfId="55" applyFont="1" applyFill="1" applyBorder="1">
      <alignment/>
      <protection/>
    </xf>
    <xf numFmtId="0" fontId="9" fillId="0" borderId="0" xfId="55" applyFont="1" applyFill="1" applyBorder="1" applyAlignment="1">
      <alignment vertical="center" wrapText="1"/>
      <protection/>
    </xf>
    <xf numFmtId="0" fontId="10" fillId="0" borderId="0" xfId="55" applyFont="1" applyAlignment="1">
      <alignment horizontal="left"/>
      <protection/>
    </xf>
    <xf numFmtId="0" fontId="10" fillId="0" borderId="0" xfId="55" applyFont="1" applyFill="1" applyAlignment="1">
      <alignment horizontal="left"/>
      <protection/>
    </xf>
    <xf numFmtId="0" fontId="10" fillId="0" borderId="0" xfId="55" applyFont="1" applyFill="1" applyBorder="1" applyAlignment="1">
      <alignment horizontal="left"/>
      <protection/>
    </xf>
    <xf numFmtId="0" fontId="10" fillId="0" borderId="0" xfId="55" applyFont="1" applyAlignment="1">
      <alignment horizontal="center" vertical="center" wrapText="1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10" fillId="0" borderId="39" xfId="55" applyFont="1" applyBorder="1" applyAlignment="1">
      <alignment horizontal="center" vertical="center" wrapText="1"/>
      <protection/>
    </xf>
    <xf numFmtId="0" fontId="10" fillId="0" borderId="40" xfId="55" applyFont="1" applyBorder="1" applyAlignment="1">
      <alignment horizontal="center" vertical="center" wrapText="1"/>
      <protection/>
    </xf>
    <xf numFmtId="0" fontId="19" fillId="0" borderId="0" xfId="55" applyFont="1" applyAlignment="1">
      <alignment horizontal="center" vertical="center" wrapText="1"/>
      <protection/>
    </xf>
    <xf numFmtId="0" fontId="9" fillId="34" borderId="41" xfId="55" applyFont="1" applyFill="1" applyBorder="1" applyAlignment="1">
      <alignment horizontal="center" vertical="center" wrapText="1"/>
      <protection/>
    </xf>
    <xf numFmtId="0" fontId="9" fillId="34" borderId="10" xfId="55" applyFont="1" applyFill="1" applyBorder="1" applyAlignment="1">
      <alignment horizontal="left" vertical="center" wrapText="1"/>
      <protection/>
    </xf>
    <xf numFmtId="0" fontId="10" fillId="34" borderId="0" xfId="55" applyFont="1" applyFill="1" applyAlignment="1">
      <alignment horizontal="left"/>
      <protection/>
    </xf>
    <xf numFmtId="0" fontId="10" fillId="0" borderId="41" xfId="55" applyFont="1" applyBorder="1" applyAlignment="1">
      <alignment horizontal="center" vertical="center"/>
      <protection/>
    </xf>
    <xf numFmtId="1" fontId="10" fillId="0" borderId="42" xfId="55" applyNumberFormat="1" applyFont="1" applyFill="1" applyBorder="1" applyAlignment="1" applyProtection="1">
      <alignment horizontal="left" vertical="center" wrapText="1"/>
      <protection locked="0"/>
    </xf>
    <xf numFmtId="0" fontId="9" fillId="34" borderId="41" xfId="55" applyFont="1" applyFill="1" applyBorder="1" applyAlignment="1">
      <alignment horizontal="center" vertical="center"/>
      <protection/>
    </xf>
    <xf numFmtId="0" fontId="10" fillId="35" borderId="41" xfId="55" applyFont="1" applyFill="1" applyBorder="1" applyAlignment="1">
      <alignment horizontal="center" vertical="center" wrapText="1"/>
      <protection/>
    </xf>
    <xf numFmtId="0" fontId="10" fillId="35" borderId="10" xfId="55" applyFont="1" applyFill="1" applyBorder="1" applyAlignment="1">
      <alignment horizontal="left" vertical="center" wrapText="1"/>
      <protection/>
    </xf>
    <xf numFmtId="0" fontId="10" fillId="35" borderId="0" xfId="55" applyFont="1" applyFill="1" applyAlignment="1">
      <alignment horizontal="left"/>
      <protection/>
    </xf>
    <xf numFmtId="43" fontId="10" fillId="0" borderId="10" xfId="69" applyFont="1" applyFill="1" applyBorder="1" applyAlignment="1">
      <alignment horizontal="left" vertical="center" wrapText="1"/>
    </xf>
    <xf numFmtId="43" fontId="10" fillId="33" borderId="10" xfId="69" applyFont="1" applyFill="1" applyBorder="1" applyAlignment="1">
      <alignment horizontal="left" vertical="center" wrapText="1"/>
    </xf>
    <xf numFmtId="0" fontId="10" fillId="35" borderId="43" xfId="55" applyFont="1" applyFill="1" applyBorder="1" applyAlignment="1">
      <alignment horizontal="center" vertical="center" wrapText="1"/>
      <protection/>
    </xf>
    <xf numFmtId="0" fontId="10" fillId="35" borderId="44" xfId="55" applyFont="1" applyFill="1" applyBorder="1" applyAlignment="1">
      <alignment horizontal="left" vertical="center" wrapText="1"/>
      <protection/>
    </xf>
    <xf numFmtId="0" fontId="10" fillId="0" borderId="0" xfId="55" applyFont="1" applyAlignment="1">
      <alignment vertical="center" wrapText="1"/>
      <protection/>
    </xf>
    <xf numFmtId="0" fontId="10" fillId="0" borderId="0" xfId="55" applyFont="1" applyAlignment="1">
      <alignment horizontal="left" vertical="center" wrapText="1"/>
      <protection/>
    </xf>
    <xf numFmtId="0" fontId="17" fillId="0" borderId="0" xfId="55" applyFont="1" applyBorder="1" applyAlignment="1">
      <alignment horizontal="center" vertical="center" wrapText="1"/>
      <protection/>
    </xf>
    <xf numFmtId="0" fontId="23" fillId="0" borderId="0" xfId="55" applyFont="1">
      <alignment/>
      <protection/>
    </xf>
    <xf numFmtId="0" fontId="24" fillId="0" borderId="0" xfId="55" applyFont="1">
      <alignment/>
      <protection/>
    </xf>
    <xf numFmtId="0" fontId="20" fillId="0" borderId="0" xfId="55">
      <alignment/>
      <protection/>
    </xf>
    <xf numFmtId="0" fontId="10" fillId="33" borderId="0" xfId="55" applyFont="1" applyFill="1" applyAlignment="1">
      <alignment horizontal="left" vertical="center"/>
      <protection/>
    </xf>
    <xf numFmtId="0" fontId="10" fillId="0" borderId="0" xfId="55" applyFont="1" applyAlignment="1">
      <alignment wrapText="1"/>
      <protection/>
    </xf>
    <xf numFmtId="0" fontId="10" fillId="0" borderId="0" xfId="55" applyFont="1" applyAlignment="1">
      <alignment horizontal="left" vertical="center"/>
      <protection/>
    </xf>
    <xf numFmtId="43" fontId="10" fillId="0" borderId="0" xfId="55" applyNumberFormat="1" applyFont="1">
      <alignment/>
      <protection/>
    </xf>
    <xf numFmtId="0" fontId="25" fillId="0" borderId="0" xfId="55" applyFont="1">
      <alignment/>
      <protection/>
    </xf>
    <xf numFmtId="0" fontId="20" fillId="0" borderId="0" xfId="55" applyBorder="1">
      <alignment/>
      <protection/>
    </xf>
    <xf numFmtId="0" fontId="20" fillId="0" borderId="0" xfId="55" applyFill="1" applyBorder="1" applyAlignment="1">
      <alignment horizontal="left"/>
      <protection/>
    </xf>
    <xf numFmtId="0" fontId="20" fillId="0" borderId="0" xfId="55" applyBorder="1" applyAlignment="1">
      <alignment horizontal="left"/>
      <protection/>
    </xf>
    <xf numFmtId="0" fontId="20" fillId="0" borderId="0" xfId="55" applyAlignment="1">
      <alignment horizontal="left"/>
      <protection/>
    </xf>
    <xf numFmtId="0" fontId="20" fillId="0" borderId="0" xfId="55" applyBorder="1" applyAlignment="1">
      <alignment horizontal="center" vertical="center" wrapText="1"/>
      <protection/>
    </xf>
    <xf numFmtId="0" fontId="20" fillId="0" borderId="0" xfId="55" applyAlignment="1">
      <alignment horizontal="center" vertical="center" wrapText="1"/>
      <protection/>
    </xf>
    <xf numFmtId="0" fontId="28" fillId="0" borderId="0" xfId="55" applyFont="1" applyBorder="1" applyAlignment="1">
      <alignment horizontal="center" vertical="center" wrapText="1"/>
      <protection/>
    </xf>
    <xf numFmtId="0" fontId="28" fillId="0" borderId="0" xfId="55" applyFont="1" applyAlignment="1">
      <alignment horizontal="center" vertical="center" wrapText="1"/>
      <protection/>
    </xf>
    <xf numFmtId="0" fontId="9" fillId="34" borderId="45" xfId="55" applyFont="1" applyFill="1" applyBorder="1" applyAlignment="1">
      <alignment horizontal="left" vertical="center" wrapText="1"/>
      <protection/>
    </xf>
    <xf numFmtId="0" fontId="9" fillId="34" borderId="40" xfId="55" applyFont="1" applyFill="1" applyBorder="1" applyAlignment="1">
      <alignment horizontal="left" vertical="center" wrapText="1"/>
      <protection/>
    </xf>
    <xf numFmtId="0" fontId="10" fillId="34" borderId="40" xfId="55" applyFont="1" applyFill="1" applyBorder="1" applyAlignment="1">
      <alignment horizontal="left"/>
      <protection/>
    </xf>
    <xf numFmtId="0" fontId="10" fillId="34" borderId="10" xfId="55" applyFont="1" applyFill="1" applyBorder="1" applyAlignment="1">
      <alignment horizontal="left"/>
      <protection/>
    </xf>
    <xf numFmtId="0" fontId="20" fillId="34" borderId="0" xfId="55" applyFill="1" applyBorder="1" applyAlignment="1">
      <alignment horizontal="left"/>
      <protection/>
    </xf>
    <xf numFmtId="0" fontId="20" fillId="34" borderId="0" xfId="55" applyFill="1" applyAlignment="1">
      <alignment horizontal="left"/>
      <protection/>
    </xf>
    <xf numFmtId="0" fontId="10" fillId="0" borderId="41" xfId="55" applyFont="1" applyBorder="1" applyAlignment="1">
      <alignment horizontal="left"/>
      <protection/>
    </xf>
    <xf numFmtId="0" fontId="10" fillId="0" borderId="10" xfId="55" applyFont="1" applyBorder="1" applyAlignment="1">
      <alignment horizontal="center" vertic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 applyAlignment="1">
      <alignment horizontal="center"/>
      <protection/>
    </xf>
    <xf numFmtId="37" fontId="10" fillId="0" borderId="10" xfId="69" applyNumberFormat="1" applyFont="1" applyBorder="1" applyAlignment="1">
      <alignment horizontal="center" vertical="center"/>
    </xf>
    <xf numFmtId="0" fontId="9" fillId="34" borderId="41" xfId="55" applyFont="1" applyFill="1" applyBorder="1" applyAlignment="1">
      <alignment horizontal="left"/>
      <protection/>
    </xf>
    <xf numFmtId="0" fontId="10" fillId="34" borderId="10" xfId="55" applyFont="1" applyFill="1" applyBorder="1" applyAlignment="1">
      <alignment horizontal="center" vertical="center"/>
      <protection/>
    </xf>
    <xf numFmtId="0" fontId="10" fillId="34" borderId="39" xfId="55" applyFont="1" applyFill="1" applyBorder="1" applyAlignment="1">
      <alignment horizontal="center" vertical="center"/>
      <protection/>
    </xf>
    <xf numFmtId="0" fontId="10" fillId="34" borderId="10" xfId="55" applyFont="1" applyFill="1" applyBorder="1" applyAlignment="1">
      <alignment horizontal="center"/>
      <protection/>
    </xf>
    <xf numFmtId="43" fontId="17" fillId="0" borderId="41" xfId="69" applyFont="1" applyFill="1" applyBorder="1" applyAlignment="1">
      <alignment horizontal="center" vertical="center" wrapText="1"/>
    </xf>
    <xf numFmtId="0" fontId="10" fillId="0" borderId="10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/>
      <protection/>
    </xf>
    <xf numFmtId="43" fontId="17" fillId="36" borderId="0" xfId="69" applyFont="1" applyFill="1" applyBorder="1" applyAlignment="1">
      <alignment horizontal="center" vertical="center"/>
    </xf>
    <xf numFmtId="43" fontId="17" fillId="36" borderId="0" xfId="69" applyFont="1" applyFill="1" applyBorder="1" applyAlignment="1">
      <alignment horizontal="center" vertical="center" wrapText="1"/>
    </xf>
    <xf numFmtId="43" fontId="17" fillId="36" borderId="0" xfId="69" applyFont="1" applyFill="1" applyAlignment="1">
      <alignment horizontal="center" vertical="center"/>
    </xf>
    <xf numFmtId="0" fontId="10" fillId="33" borderId="10" xfId="55" applyFont="1" applyFill="1" applyBorder="1" applyAlignment="1">
      <alignment horizontal="center" vertical="center" wrapText="1"/>
      <protection/>
    </xf>
    <xf numFmtId="0" fontId="9" fillId="0" borderId="46" xfId="55" applyFont="1" applyFill="1" applyBorder="1" applyAlignment="1">
      <alignment horizontal="left"/>
      <protection/>
    </xf>
    <xf numFmtId="0" fontId="10" fillId="0" borderId="47" xfId="55" applyFont="1" applyFill="1" applyBorder="1" applyAlignment="1">
      <alignment horizontal="center" vertical="center"/>
      <protection/>
    </xf>
    <xf numFmtId="0" fontId="20" fillId="0" borderId="0" xfId="55" applyFill="1" applyAlignment="1">
      <alignment horizontal="left"/>
      <protection/>
    </xf>
    <xf numFmtId="0" fontId="10" fillId="0" borderId="43" xfId="55" applyFont="1" applyBorder="1" applyAlignment="1">
      <alignment horizontal="left"/>
      <protection/>
    </xf>
    <xf numFmtId="0" fontId="10" fillId="0" borderId="44" xfId="55" applyFont="1" applyBorder="1" applyAlignment="1">
      <alignment horizontal="left"/>
      <protection/>
    </xf>
    <xf numFmtId="0" fontId="10" fillId="0" borderId="44" xfId="55" applyFont="1" applyBorder="1" applyAlignment="1">
      <alignment horizontal="center"/>
      <protection/>
    </xf>
    <xf numFmtId="37" fontId="10" fillId="0" borderId="44" xfId="69" applyNumberFormat="1" applyFont="1" applyBorder="1" applyAlignment="1">
      <alignment horizontal="center" vertical="center"/>
    </xf>
    <xf numFmtId="2" fontId="10" fillId="0" borderId="0" xfId="55" applyNumberFormat="1" applyFont="1" applyAlignment="1">
      <alignment vertical="center" wrapText="1"/>
      <protection/>
    </xf>
    <xf numFmtId="2" fontId="20" fillId="0" borderId="0" xfId="55" applyNumberFormat="1" applyBorder="1" applyAlignment="1">
      <alignment vertical="center" wrapText="1"/>
      <protection/>
    </xf>
    <xf numFmtId="0" fontId="74" fillId="0" borderId="0" xfId="0" applyFont="1" applyAlignment="1">
      <alignment/>
    </xf>
    <xf numFmtId="0" fontId="17" fillId="0" borderId="0" xfId="0" applyFont="1" applyFill="1" applyAlignment="1">
      <alignment wrapText="1"/>
    </xf>
    <xf numFmtId="0" fontId="21" fillId="0" borderId="0" xfId="0" applyFont="1" applyFill="1" applyAlignment="1" applyProtection="1">
      <alignment vertical="center" wrapText="1" readingOrder="1"/>
      <protection locked="0"/>
    </xf>
    <xf numFmtId="0" fontId="21" fillId="0" borderId="10" xfId="0" applyFont="1" applyFill="1" applyBorder="1" applyAlignment="1">
      <alignment horizont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 applyProtection="1">
      <alignment horizontal="center" vertical="center" wrapText="1" readingOrder="1"/>
      <protection locked="0"/>
    </xf>
    <xf numFmtId="49" fontId="1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left" vertical="center" wrapText="1" readingOrder="1"/>
      <protection locked="0"/>
    </xf>
    <xf numFmtId="176" fontId="17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49" fontId="17" fillId="0" borderId="40" xfId="0" applyNumberFormat="1" applyFont="1" applyFill="1" applyBorder="1" applyAlignment="1">
      <alignment horizontal="center" vertical="center" wrapText="1"/>
    </xf>
    <xf numFmtId="0" fontId="21" fillId="0" borderId="48" xfId="0" applyFont="1" applyFill="1" applyBorder="1" applyAlignment="1" applyProtection="1">
      <alignment horizontal="left" vertical="center" wrapText="1" readingOrder="1"/>
      <protection locked="0"/>
    </xf>
    <xf numFmtId="176" fontId="17" fillId="0" borderId="49" xfId="0" applyNumberFormat="1" applyFont="1" applyFill="1" applyBorder="1" applyAlignment="1" applyProtection="1">
      <alignment horizontal="right" vertical="center" wrapText="1" readingOrder="1"/>
      <protection locked="0"/>
    </xf>
    <xf numFmtId="176" fontId="17" fillId="0" borderId="50" xfId="0" applyNumberFormat="1" applyFont="1" applyFill="1" applyBorder="1" applyAlignment="1" applyProtection="1">
      <alignment horizontal="right" vertical="center" wrapText="1" readingOrder="1"/>
      <protection locked="0"/>
    </xf>
    <xf numFmtId="0" fontId="21" fillId="0" borderId="51" xfId="0" applyFont="1" applyFill="1" applyBorder="1" applyAlignment="1" applyProtection="1">
      <alignment horizontal="left" vertical="center" wrapText="1" readingOrder="1"/>
      <protection locked="0"/>
    </xf>
    <xf numFmtId="0" fontId="17" fillId="0" borderId="51" xfId="0" applyFont="1" applyFill="1" applyBorder="1" applyAlignment="1" applyProtection="1">
      <alignment horizontal="left" vertical="center" wrapText="1" indent="4" readingOrder="1"/>
      <protection locked="0"/>
    </xf>
    <xf numFmtId="0" fontId="17" fillId="0" borderId="51" xfId="0" applyFont="1" applyFill="1" applyBorder="1" applyAlignment="1" applyProtection="1">
      <alignment horizontal="left" vertical="center" wrapText="1" indent="8" readingOrder="1"/>
      <protection locked="0"/>
    </xf>
    <xf numFmtId="176" fontId="17" fillId="0" borderId="10" xfId="0" applyNumberFormat="1" applyFont="1" applyFill="1" applyBorder="1" applyAlignment="1">
      <alignment horizontal="right" vertical="center" wrapText="1"/>
    </xf>
    <xf numFmtId="0" fontId="17" fillId="0" borderId="51" xfId="0" applyFont="1" applyFill="1" applyBorder="1" applyAlignment="1" applyProtection="1">
      <alignment horizontal="left" vertical="center" wrapText="1" indent="6" readingOrder="1"/>
      <protection locked="0"/>
    </xf>
    <xf numFmtId="0" fontId="21" fillId="0" borderId="50" xfId="0" applyFont="1" applyFill="1" applyBorder="1" applyAlignment="1" applyProtection="1">
      <alignment horizontal="left" vertical="center" wrapText="1" readingOrder="1"/>
      <protection locked="0"/>
    </xf>
    <xf numFmtId="176" fontId="21" fillId="0" borderId="50" xfId="0" applyNumberFormat="1" applyFont="1" applyFill="1" applyBorder="1" applyAlignment="1" applyProtection="1">
      <alignment horizontal="right" vertical="center" wrapText="1" readingOrder="1"/>
      <protection locked="0"/>
    </xf>
    <xf numFmtId="176" fontId="21" fillId="0" borderId="10" xfId="0" applyNumberFormat="1" applyFont="1" applyFill="1" applyBorder="1" applyAlignment="1">
      <alignment horizontal="right" vertical="center" wrapText="1"/>
    </xf>
    <xf numFmtId="0" fontId="17" fillId="0" borderId="50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0" borderId="10" xfId="0" applyNumberFormat="1" applyFont="1" applyFill="1" applyBorder="1" applyAlignment="1">
      <alignment horizontal="right" vertical="center" wrapText="1"/>
    </xf>
    <xf numFmtId="0" fontId="21" fillId="0" borderId="52" xfId="0" applyFont="1" applyFill="1" applyBorder="1" applyAlignment="1">
      <alignment wrapText="1"/>
    </xf>
    <xf numFmtId="0" fontId="17" fillId="0" borderId="53" xfId="0" applyFont="1" applyFill="1" applyBorder="1" applyAlignment="1" applyProtection="1">
      <alignment horizontal="left" vertical="center" wrapText="1" indent="4" readingOrder="1"/>
      <protection locked="0"/>
    </xf>
    <xf numFmtId="176" fontId="21" fillId="0" borderId="49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0" borderId="54" xfId="0" applyFont="1" applyFill="1" applyBorder="1" applyAlignment="1" applyProtection="1">
      <alignment horizontal="left" vertical="center" wrapText="1" indent="4" readingOrder="1"/>
      <protection locked="0"/>
    </xf>
    <xf numFmtId="176" fontId="17" fillId="0" borderId="40" xfId="0" applyNumberFormat="1" applyFont="1" applyFill="1" applyBorder="1" applyAlignment="1" applyProtection="1">
      <alignment horizontal="right" vertical="center" wrapText="1" readingOrder="1"/>
      <protection locked="0"/>
    </xf>
    <xf numFmtId="0" fontId="21" fillId="0" borderId="10" xfId="0" applyFont="1" applyFill="1" applyBorder="1" applyAlignment="1">
      <alignment wrapText="1"/>
    </xf>
    <xf numFmtId="0" fontId="17" fillId="0" borderId="10" xfId="0" applyFont="1" applyFill="1" applyBorder="1" applyAlignment="1" applyProtection="1">
      <alignment horizontal="left" vertical="center" wrapText="1" indent="4" readingOrder="1"/>
      <protection locked="0"/>
    </xf>
    <xf numFmtId="0" fontId="21" fillId="0" borderId="10" xfId="0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2" fontId="30" fillId="0" borderId="10" xfId="0" applyNumberFormat="1" applyFont="1" applyFill="1" applyBorder="1" applyAlignment="1">
      <alignment horizontal="right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48" xfId="0" applyFont="1" applyFill="1" applyBorder="1" applyAlignment="1" applyProtection="1">
      <alignment horizontal="left" vertical="center" wrapText="1" readingOrder="1"/>
      <protection locked="0"/>
    </xf>
    <xf numFmtId="0" fontId="21" fillId="0" borderId="50" xfId="0" applyNumberFormat="1" applyFont="1" applyFill="1" applyBorder="1" applyAlignment="1" applyProtection="1">
      <alignment horizontal="right" vertical="center" wrapText="1" readingOrder="1"/>
      <protection locked="0"/>
    </xf>
    <xf numFmtId="49" fontId="17" fillId="0" borderId="0" xfId="0" applyNumberFormat="1" applyFont="1" applyFill="1" applyAlignment="1">
      <alignment wrapText="1"/>
    </xf>
    <xf numFmtId="0" fontId="17" fillId="0" borderId="0" xfId="0" applyFont="1" applyFill="1" applyBorder="1" applyAlignment="1">
      <alignment wrapText="1"/>
    </xf>
    <xf numFmtId="49" fontId="17" fillId="0" borderId="55" xfId="0" applyNumberFormat="1" applyFont="1" applyFill="1" applyBorder="1" applyAlignment="1">
      <alignment horizontal="center" vertical="center" wrapText="1"/>
    </xf>
    <xf numFmtId="0" fontId="29" fillId="0" borderId="56" xfId="0" applyFont="1" applyFill="1" applyBorder="1" applyAlignment="1" applyProtection="1">
      <alignment horizontal="left" vertical="center" readingOrder="1"/>
      <protection locked="0"/>
    </xf>
    <xf numFmtId="0" fontId="17" fillId="0" borderId="57" xfId="0" applyFont="1" applyFill="1" applyBorder="1" applyAlignment="1">
      <alignment wrapText="1"/>
    </xf>
    <xf numFmtId="49" fontId="21" fillId="0" borderId="41" xfId="0" applyNumberFormat="1" applyFont="1" applyFill="1" applyBorder="1" applyAlignment="1">
      <alignment horizontal="center" vertical="center" wrapText="1"/>
    </xf>
    <xf numFmtId="0" fontId="21" fillId="0" borderId="54" xfId="0" applyFont="1" applyFill="1" applyBorder="1" applyAlignment="1" applyProtection="1">
      <alignment horizontal="left" vertical="center" readingOrder="1"/>
      <protection locked="0"/>
    </xf>
    <xf numFmtId="2" fontId="21" fillId="0" borderId="10" xfId="0" applyNumberFormat="1" applyFont="1" applyFill="1" applyBorder="1" applyAlignment="1">
      <alignment wrapText="1"/>
    </xf>
    <xf numFmtId="49" fontId="17" fillId="0" borderId="4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2" fontId="17" fillId="0" borderId="10" xfId="0" applyNumberFormat="1" applyFont="1" applyFill="1" applyBorder="1" applyAlignment="1">
      <alignment wrapText="1"/>
    </xf>
    <xf numFmtId="0" fontId="30" fillId="0" borderId="54" xfId="0" applyFont="1" applyFill="1" applyBorder="1" applyAlignment="1" applyProtection="1">
      <alignment horizontal="left" vertical="center" readingOrder="1"/>
      <protection locked="0"/>
    </xf>
    <xf numFmtId="0" fontId="29" fillId="0" borderId="53" xfId="0" applyFont="1" applyFill="1" applyBorder="1" applyAlignment="1" applyProtection="1">
      <alignment horizontal="left" vertical="center" readingOrder="1"/>
      <protection locked="0"/>
    </xf>
    <xf numFmtId="0" fontId="17" fillId="0" borderId="40" xfId="0" applyFont="1" applyFill="1" applyBorder="1" applyAlignment="1">
      <alignment wrapText="1"/>
    </xf>
    <xf numFmtId="0" fontId="21" fillId="0" borderId="54" xfId="0" applyFont="1" applyFill="1" applyBorder="1" applyAlignment="1" applyProtection="1">
      <alignment horizontal="left" vertical="center" wrapText="1" readingOrder="1"/>
      <protection locked="0"/>
    </xf>
    <xf numFmtId="49" fontId="21" fillId="0" borderId="10" xfId="0" applyNumberFormat="1" applyFont="1" applyFill="1" applyBorder="1" applyAlignment="1">
      <alignment horizontal="center" vertical="center" wrapText="1"/>
    </xf>
    <xf numFmtId="43" fontId="68" fillId="0" borderId="10" xfId="0" applyNumberFormat="1" applyFont="1" applyFill="1" applyBorder="1" applyAlignment="1">
      <alignment/>
    </xf>
    <xf numFmtId="43" fontId="10" fillId="33" borderId="10" xfId="67" applyFont="1" applyFill="1" applyBorder="1" applyAlignment="1">
      <alignment/>
    </xf>
    <xf numFmtId="43" fontId="10" fillId="0" borderId="10" xfId="67" applyFont="1" applyFill="1" applyBorder="1" applyAlignment="1">
      <alignment/>
    </xf>
    <xf numFmtId="0" fontId="68" fillId="0" borderId="10" xfId="0" applyFont="1" applyBorder="1" applyAlignment="1">
      <alignment/>
    </xf>
    <xf numFmtId="0" fontId="68" fillId="0" borderId="10" xfId="33" applyNumberFormat="1" applyFont="1" applyBorder="1" applyAlignment="1">
      <alignment horizontal="left" vertical="center" wrapText="1"/>
      <protection/>
    </xf>
    <xf numFmtId="174" fontId="68" fillId="0" borderId="10" xfId="67" applyNumberFormat="1" applyFont="1" applyBorder="1" applyAlignment="1">
      <alignment horizontal="center" vertical="center" wrapText="1"/>
    </xf>
    <xf numFmtId="174" fontId="68" fillId="33" borderId="10" xfId="67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0" xfId="33" applyNumberFormat="1" applyFont="1" applyFill="1" applyBorder="1" applyAlignment="1">
      <alignment horizontal="left" vertical="center" wrapText="1"/>
      <protection/>
    </xf>
    <xf numFmtId="0" fontId="68" fillId="0" borderId="0" xfId="0" applyFont="1" applyFill="1" applyBorder="1" applyAlignment="1">
      <alignment horizontal="center" vertical="center" wrapText="1"/>
    </xf>
    <xf numFmtId="178" fontId="68" fillId="0" borderId="0" xfId="0" applyNumberFormat="1" applyFont="1" applyAlignment="1">
      <alignment/>
    </xf>
    <xf numFmtId="0" fontId="9" fillId="34" borderId="10" xfId="55" applyFont="1" applyFill="1" applyBorder="1" applyAlignment="1">
      <alignment horizontal="center" vertical="center" wrapText="1"/>
      <protection/>
    </xf>
    <xf numFmtId="0" fontId="9" fillId="34" borderId="39" xfId="55" applyFont="1" applyFill="1" applyBorder="1" applyAlignment="1">
      <alignment horizontal="center" vertical="center" wrapText="1"/>
      <protection/>
    </xf>
    <xf numFmtId="0" fontId="10" fillId="34" borderId="10" xfId="55" applyFont="1" applyFill="1" applyBorder="1" applyAlignment="1">
      <alignment horizontal="center" vertical="center" wrapText="1"/>
      <protection/>
    </xf>
    <xf numFmtId="43" fontId="10" fillId="0" borderId="10" xfId="69" applyFont="1" applyFill="1" applyBorder="1" applyAlignment="1">
      <alignment horizontal="center" vertical="center" wrapText="1"/>
    </xf>
    <xf numFmtId="43" fontId="10" fillId="0" borderId="39" xfId="69" applyFont="1" applyFill="1" applyBorder="1" applyAlignment="1">
      <alignment horizontal="center" vertical="center" wrapText="1"/>
    </xf>
    <xf numFmtId="179" fontId="10" fillId="0" borderId="41" xfId="69" applyNumberFormat="1" applyFont="1" applyFill="1" applyBorder="1" applyAlignment="1">
      <alignment horizontal="center" vertical="center" wrapText="1"/>
    </xf>
    <xf numFmtId="43" fontId="10" fillId="35" borderId="10" xfId="69" applyFont="1" applyFill="1" applyBorder="1" applyAlignment="1">
      <alignment horizontal="center" vertical="center" wrapText="1"/>
    </xf>
    <xf numFmtId="43" fontId="10" fillId="0" borderId="41" xfId="69" applyFont="1" applyFill="1" applyBorder="1" applyAlignment="1">
      <alignment horizontal="center" vertical="center" wrapText="1"/>
    </xf>
    <xf numFmtId="2" fontId="10" fillId="0" borderId="39" xfId="55" applyNumberFormat="1" applyFont="1" applyFill="1" applyBorder="1" applyAlignment="1">
      <alignment horizontal="center" vertical="center" wrapText="1"/>
      <protection/>
    </xf>
    <xf numFmtId="43" fontId="10" fillId="35" borderId="39" xfId="69" applyFont="1" applyFill="1" applyBorder="1" applyAlignment="1">
      <alignment horizontal="center" vertical="center" wrapText="1"/>
    </xf>
    <xf numFmtId="2" fontId="10" fillId="0" borderId="39" xfId="55" applyNumberFormat="1" applyFont="1" applyBorder="1" applyAlignment="1">
      <alignment horizontal="center" vertical="center" wrapText="1"/>
      <protection/>
    </xf>
    <xf numFmtId="179" fontId="10" fillId="0" borderId="10" xfId="69" applyNumberFormat="1" applyFont="1" applyFill="1" applyBorder="1" applyAlignment="1">
      <alignment horizontal="center" vertical="center" wrapText="1"/>
    </xf>
    <xf numFmtId="2" fontId="10" fillId="0" borderId="10" xfId="69" applyNumberFormat="1" applyFont="1" applyFill="1" applyBorder="1" applyAlignment="1">
      <alignment horizontal="center" vertical="center" wrapText="1"/>
    </xf>
    <xf numFmtId="0" fontId="9" fillId="34" borderId="58" xfId="55" applyFont="1" applyFill="1" applyBorder="1" applyAlignment="1">
      <alignment horizontal="center" vertical="center" wrapText="1"/>
      <protection/>
    </xf>
    <xf numFmtId="2" fontId="10" fillId="34" borderId="10" xfId="55" applyNumberFormat="1" applyFont="1" applyFill="1" applyBorder="1" applyAlignment="1">
      <alignment horizontal="center" vertical="center"/>
      <protection/>
    </xf>
    <xf numFmtId="2" fontId="10" fillId="34" borderId="39" xfId="55" applyNumberFormat="1" applyFont="1" applyFill="1" applyBorder="1" applyAlignment="1">
      <alignment horizontal="center" vertical="center"/>
      <protection/>
    </xf>
    <xf numFmtId="43" fontId="10" fillId="0" borderId="10" xfId="69" applyFont="1" applyFill="1" applyBorder="1" applyAlignment="1">
      <alignment horizontal="center" vertical="center"/>
    </xf>
    <xf numFmtId="43" fontId="10" fillId="35" borderId="39" xfId="69" applyFont="1" applyFill="1" applyBorder="1" applyAlignment="1">
      <alignment horizontal="center" vertical="center"/>
    </xf>
    <xf numFmtId="43" fontId="10" fillId="35" borderId="41" xfId="69" applyFont="1" applyFill="1" applyBorder="1" applyAlignment="1">
      <alignment horizontal="center" vertical="center" wrapText="1"/>
    </xf>
    <xf numFmtId="2" fontId="10" fillId="35" borderId="10" xfId="69" applyNumberFormat="1" applyFont="1" applyFill="1" applyBorder="1" applyAlignment="1">
      <alignment horizontal="center" vertical="center" wrapText="1"/>
    </xf>
    <xf numFmtId="2" fontId="10" fillId="33" borderId="39" xfId="55" applyNumberFormat="1" applyFont="1" applyFill="1" applyBorder="1" applyAlignment="1">
      <alignment horizontal="center" vertical="center"/>
      <protection/>
    </xf>
    <xf numFmtId="0" fontId="10" fillId="34" borderId="41" xfId="55" applyFont="1" applyFill="1" applyBorder="1" applyAlignment="1">
      <alignment horizontal="center" vertical="center"/>
      <protection/>
    </xf>
    <xf numFmtId="43" fontId="10" fillId="37" borderId="41" xfId="69" applyFont="1" applyFill="1" applyBorder="1" applyAlignment="1">
      <alignment horizontal="center" vertical="center" wrapText="1"/>
    </xf>
    <xf numFmtId="43" fontId="10" fillId="37" borderId="10" xfId="69" applyFont="1" applyFill="1" applyBorder="1" applyAlignment="1">
      <alignment horizontal="center" vertical="center" wrapText="1"/>
    </xf>
    <xf numFmtId="43" fontId="10" fillId="37" borderId="39" xfId="69" applyFont="1" applyFill="1" applyBorder="1" applyAlignment="1">
      <alignment horizontal="center" vertical="center"/>
    </xf>
    <xf numFmtId="169" fontId="10" fillId="0" borderId="10" xfId="69" applyNumberFormat="1" applyFont="1" applyFill="1" applyBorder="1" applyAlignment="1">
      <alignment horizontal="center" vertical="center" wrapText="1"/>
    </xf>
    <xf numFmtId="169" fontId="10" fillId="0" borderId="39" xfId="69" applyNumberFormat="1" applyFont="1" applyFill="1" applyBorder="1" applyAlignment="1">
      <alignment horizontal="center" vertical="center"/>
    </xf>
    <xf numFmtId="43" fontId="10" fillId="0" borderId="58" xfId="69" applyFont="1" applyFill="1" applyBorder="1" applyAlignment="1">
      <alignment horizontal="center" vertical="center" wrapText="1"/>
    </xf>
    <xf numFmtId="43" fontId="10" fillId="0" borderId="59" xfId="69" applyFont="1" applyFill="1" applyBorder="1" applyAlignment="1">
      <alignment horizontal="center" vertical="center" wrapText="1"/>
    </xf>
    <xf numFmtId="180" fontId="10" fillId="33" borderId="10" xfId="59" applyNumberFormat="1" applyFont="1" applyFill="1" applyBorder="1" applyAlignment="1" applyProtection="1">
      <alignment horizontal="center" vertical="center" wrapText="1"/>
      <protection/>
    </xf>
    <xf numFmtId="43" fontId="10" fillId="0" borderId="44" xfId="69" applyFont="1" applyFill="1" applyBorder="1" applyAlignment="1">
      <alignment horizontal="center" vertical="center" wrapText="1"/>
    </xf>
    <xf numFmtId="43" fontId="10" fillId="0" borderId="44" xfId="69" applyFont="1" applyFill="1" applyBorder="1" applyAlignment="1">
      <alignment horizontal="center" vertical="center"/>
    </xf>
    <xf numFmtId="43" fontId="10" fillId="35" borderId="60" xfId="69" applyFont="1" applyFill="1" applyBorder="1" applyAlignment="1">
      <alignment horizontal="center" vertical="center"/>
    </xf>
    <xf numFmtId="43" fontId="10" fillId="35" borderId="43" xfId="69" applyFont="1" applyFill="1" applyBorder="1" applyAlignment="1">
      <alignment horizontal="center" vertical="center" wrapText="1"/>
    </xf>
    <xf numFmtId="43" fontId="10" fillId="35" borderId="44" xfId="69" applyFont="1" applyFill="1" applyBorder="1" applyAlignment="1">
      <alignment horizontal="center" vertical="center" wrapText="1"/>
    </xf>
    <xf numFmtId="43" fontId="10" fillId="35" borderId="60" xfId="69" applyFont="1" applyFill="1" applyBorder="1" applyAlignment="1">
      <alignment horizontal="center" vertical="center" wrapText="1"/>
    </xf>
    <xf numFmtId="2" fontId="10" fillId="35" borderId="44" xfId="69" applyNumberFormat="1" applyFont="1" applyFill="1" applyBorder="1" applyAlignment="1">
      <alignment horizontal="center" vertical="center" wrapText="1"/>
    </xf>
    <xf numFmtId="2" fontId="10" fillId="33" borderId="60" xfId="55" applyNumberFormat="1" applyFont="1" applyFill="1" applyBorder="1" applyAlignment="1">
      <alignment horizontal="center" vertical="center"/>
      <protection/>
    </xf>
    <xf numFmtId="0" fontId="24" fillId="33" borderId="0" xfId="55" applyFont="1" applyFill="1" applyAlignment="1">
      <alignment horizontal="left" vertical="center"/>
      <protection/>
    </xf>
    <xf numFmtId="0" fontId="31" fillId="0" borderId="0" xfId="55" applyFont="1">
      <alignment/>
      <protection/>
    </xf>
    <xf numFmtId="0" fontId="24" fillId="0" borderId="0" xfId="55" applyFont="1" applyAlignment="1">
      <alignment wrapText="1"/>
      <protection/>
    </xf>
    <xf numFmtId="39" fontId="10" fillId="0" borderId="10" xfId="69" applyNumberFormat="1" applyFont="1" applyBorder="1" applyAlignment="1">
      <alignment horizontal="center" vertical="center"/>
    </xf>
    <xf numFmtId="39" fontId="10" fillId="0" borderId="10" xfId="55" applyNumberFormat="1" applyFont="1" applyFill="1" applyBorder="1" applyAlignment="1">
      <alignment horizontal="center" vertical="center"/>
      <protection/>
    </xf>
    <xf numFmtId="43" fontId="68" fillId="33" borderId="0" xfId="0" applyNumberFormat="1" applyFont="1" applyFill="1" applyAlignment="1">
      <alignment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top" wrapText="1"/>
    </xf>
    <xf numFmtId="0" fontId="68" fillId="38" borderId="0" xfId="54" applyFont="1" applyFill="1" applyBorder="1" applyAlignment="1">
      <alignment horizontal="center" vertical="center" wrapText="1"/>
      <protection/>
    </xf>
    <xf numFmtId="0" fontId="68" fillId="38" borderId="0" xfId="54" applyFont="1" applyFill="1" applyAlignment="1">
      <alignment wrapText="1"/>
      <protection/>
    </xf>
    <xf numFmtId="0" fontId="70" fillId="38" borderId="10" xfId="33" applyNumberFormat="1" applyFont="1" applyFill="1" applyBorder="1" applyAlignment="1">
      <alignment horizontal="center" vertical="center" wrapText="1"/>
      <protection/>
    </xf>
    <xf numFmtId="0" fontId="70" fillId="38" borderId="10" xfId="54" applyFont="1" applyFill="1" applyBorder="1" applyAlignment="1">
      <alignment horizontal="center" vertical="center" wrapText="1"/>
      <protection/>
    </xf>
    <xf numFmtId="43" fontId="68" fillId="33" borderId="10" xfId="7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43" fontId="68" fillId="0" borderId="10" xfId="67" applyNumberFormat="1" applyFont="1" applyBorder="1" applyAlignment="1">
      <alignment horizontal="left" vertical="center" wrapText="1"/>
    </xf>
    <xf numFmtId="43" fontId="68" fillId="33" borderId="10" xfId="67" applyNumberFormat="1" applyFont="1" applyFill="1" applyBorder="1" applyAlignment="1">
      <alignment horizontal="left" vertical="center" wrapText="1"/>
    </xf>
    <xf numFmtId="43" fontId="68" fillId="33" borderId="10" xfId="54" applyNumberFormat="1" applyFont="1" applyFill="1" applyBorder="1" applyAlignment="1">
      <alignment horizontal="center" vertical="center"/>
      <protection/>
    </xf>
    <xf numFmtId="169" fontId="0" fillId="33" borderId="10" xfId="0" applyNumberFormat="1" applyFill="1" applyBorder="1" applyAlignment="1">
      <alignment horizontal="center" vertical="center"/>
    </xf>
    <xf numFmtId="43" fontId="68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174" fontId="68" fillId="0" borderId="61" xfId="67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81" fontId="0" fillId="38" borderId="10" xfId="0" applyNumberFormat="1" applyFill="1" applyBorder="1" applyAlignment="1">
      <alignment/>
    </xf>
    <xf numFmtId="0" fontId="6" fillId="33" borderId="52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center" wrapText="1"/>
    </xf>
    <xf numFmtId="0" fontId="70" fillId="33" borderId="52" xfId="0" applyFont="1" applyFill="1" applyBorder="1" applyAlignment="1">
      <alignment horizontal="left" vertical="center" wrapText="1"/>
    </xf>
    <xf numFmtId="0" fontId="70" fillId="33" borderId="62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applyProtection="1">
      <alignment horizontal="center" vertical="center" wrapText="1" readingOrder="1"/>
      <protection locked="0"/>
    </xf>
    <xf numFmtId="0" fontId="21" fillId="0" borderId="47" xfId="0" applyFont="1" applyFill="1" applyBorder="1" applyAlignment="1" applyProtection="1">
      <alignment horizontal="center" vertical="center" wrapText="1" readingOrder="1"/>
      <protection locked="0"/>
    </xf>
    <xf numFmtId="49" fontId="21" fillId="0" borderId="0" xfId="0" applyNumberFormat="1" applyFont="1" applyFill="1" applyAlignment="1">
      <alignment horizontal="center" wrapText="1"/>
    </xf>
    <xf numFmtId="0" fontId="75" fillId="0" borderId="0" xfId="0" applyFont="1" applyAlignment="1">
      <alignment wrapText="1"/>
    </xf>
    <xf numFmtId="49" fontId="17" fillId="0" borderId="10" xfId="0" applyNumberFormat="1" applyFont="1" applyFill="1" applyBorder="1" applyAlignment="1">
      <alignment horizontal="center" wrapText="1"/>
    </xf>
    <xf numFmtId="49" fontId="17" fillId="0" borderId="47" xfId="0" applyNumberFormat="1" applyFont="1" applyFill="1" applyBorder="1" applyAlignment="1">
      <alignment horizontal="center" wrapText="1"/>
    </xf>
    <xf numFmtId="0" fontId="68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top"/>
    </xf>
    <xf numFmtId="0" fontId="21" fillId="0" borderId="0" xfId="0" applyFont="1" applyFill="1" applyAlignment="1" applyProtection="1">
      <alignment horizontal="center" vertical="center" wrapText="1" readingOrder="1"/>
      <protection locked="0"/>
    </xf>
    <xf numFmtId="49" fontId="21" fillId="0" borderId="0" xfId="0" applyNumberFormat="1" applyFont="1" applyFill="1" applyAlignment="1">
      <alignment horizontal="right" wrapText="1"/>
    </xf>
    <xf numFmtId="0" fontId="21" fillId="0" borderId="0" xfId="0" applyNumberFormat="1" applyFont="1" applyFill="1" applyAlignment="1">
      <alignment horizontal="right" wrapText="1"/>
    </xf>
    <xf numFmtId="0" fontId="21" fillId="0" borderId="63" xfId="0" applyFont="1" applyFill="1" applyBorder="1" applyAlignment="1" applyProtection="1">
      <alignment horizontal="right" vertical="center" wrapText="1" readingOrder="1"/>
      <protection locked="0"/>
    </xf>
    <xf numFmtId="0" fontId="8" fillId="0" borderId="64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/>
    </xf>
    <xf numFmtId="0" fontId="3" fillId="0" borderId="10" xfId="43" applyFill="1" applyBorder="1" applyAlignment="1" applyProtection="1">
      <alignment horizontal="center" vertical="top"/>
      <protection/>
    </xf>
    <xf numFmtId="0" fontId="9" fillId="0" borderId="10" xfId="0" applyFont="1" applyFill="1" applyBorder="1" applyAlignment="1">
      <alignment horizontal="center" vertical="top"/>
    </xf>
    <xf numFmtId="0" fontId="8" fillId="0" borderId="52" xfId="0" applyFont="1" applyFill="1" applyBorder="1" applyAlignment="1">
      <alignment horizontal="left" vertical="top" wrapText="1"/>
    </xf>
    <xf numFmtId="0" fontId="8" fillId="0" borderId="59" xfId="0" applyFont="1" applyFill="1" applyBorder="1" applyAlignment="1">
      <alignment horizontal="left" vertical="top" wrapText="1"/>
    </xf>
    <xf numFmtId="0" fontId="0" fillId="0" borderId="59" xfId="0" applyBorder="1" applyAlignment="1">
      <alignment vertical="top"/>
    </xf>
    <xf numFmtId="0" fontId="0" fillId="0" borderId="62" xfId="0" applyBorder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0" fillId="0" borderId="65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70" fillId="0" borderId="66" xfId="0" applyFont="1" applyBorder="1" applyAlignment="1">
      <alignment horizontal="center" vertical="top" wrapText="1"/>
    </xf>
    <xf numFmtId="0" fontId="70" fillId="0" borderId="65" xfId="0" applyFont="1" applyBorder="1" applyAlignment="1">
      <alignment horizontal="center" vertical="top"/>
    </xf>
    <xf numFmtId="0" fontId="70" fillId="0" borderId="0" xfId="0" applyFont="1" applyBorder="1" applyAlignment="1">
      <alignment horizontal="center" vertical="top"/>
    </xf>
    <xf numFmtId="0" fontId="70" fillId="0" borderId="66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68" fillId="0" borderId="67" xfId="0" applyFont="1" applyBorder="1" applyAlignment="1">
      <alignment horizontal="center" vertical="top" wrapText="1"/>
    </xf>
    <xf numFmtId="0" fontId="68" fillId="0" borderId="25" xfId="0" applyFont="1" applyBorder="1" applyAlignment="1">
      <alignment horizontal="center" vertical="top" wrapText="1"/>
    </xf>
    <xf numFmtId="0" fontId="68" fillId="0" borderId="27" xfId="0" applyFont="1" applyBorder="1" applyAlignment="1">
      <alignment horizontal="center" vertical="top" wrapText="1"/>
    </xf>
    <xf numFmtId="0" fontId="70" fillId="0" borderId="68" xfId="0" applyFont="1" applyBorder="1" applyAlignment="1">
      <alignment horizontal="center"/>
    </xf>
    <xf numFmtId="0" fontId="70" fillId="0" borderId="69" xfId="0" applyFont="1" applyBorder="1" applyAlignment="1">
      <alignment horizontal="center"/>
    </xf>
    <xf numFmtId="0" fontId="70" fillId="0" borderId="70" xfId="0" applyFont="1" applyBorder="1" applyAlignment="1">
      <alignment horizontal="center"/>
    </xf>
    <xf numFmtId="0" fontId="68" fillId="0" borderId="13" xfId="0" applyFont="1" applyBorder="1" applyAlignment="1">
      <alignment horizontal="center" vertical="top" wrapText="1"/>
    </xf>
    <xf numFmtId="0" fontId="68" fillId="0" borderId="15" xfId="0" applyFont="1" applyBorder="1" applyAlignment="1">
      <alignment horizontal="center"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24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71" xfId="0" applyFont="1" applyBorder="1" applyAlignment="1">
      <alignment horizontal="center"/>
    </xf>
    <xf numFmtId="0" fontId="68" fillId="0" borderId="72" xfId="0" applyFont="1" applyBorder="1" applyAlignment="1">
      <alignment horizontal="center"/>
    </xf>
    <xf numFmtId="0" fontId="68" fillId="0" borderId="20" xfId="0" applyFont="1" applyBorder="1" applyAlignment="1">
      <alignment horizontal="center"/>
    </xf>
    <xf numFmtId="0" fontId="68" fillId="0" borderId="73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left" vertical="top" wrapText="1"/>
    </xf>
    <xf numFmtId="0" fontId="68" fillId="33" borderId="10" xfId="0" applyFont="1" applyFill="1" applyBorder="1" applyAlignment="1">
      <alignment horizontal="left" vertical="center" wrapText="1"/>
    </xf>
    <xf numFmtId="0" fontId="68" fillId="33" borderId="64" xfId="0" applyFont="1" applyFill="1" applyBorder="1" applyAlignment="1">
      <alignment horizontal="center" vertical="center"/>
    </xf>
    <xf numFmtId="0" fontId="68" fillId="33" borderId="74" xfId="0" applyFont="1" applyFill="1" applyBorder="1" applyAlignment="1">
      <alignment horizontal="center" vertical="center"/>
    </xf>
    <xf numFmtId="0" fontId="68" fillId="33" borderId="75" xfId="0" applyFont="1" applyFill="1" applyBorder="1" applyAlignment="1">
      <alignment horizontal="center" vertical="center"/>
    </xf>
    <xf numFmtId="0" fontId="68" fillId="33" borderId="4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horizontal="left" vertical="top" wrapText="1"/>
    </xf>
    <xf numFmtId="0" fontId="68" fillId="33" borderId="0" xfId="0" applyFont="1" applyFill="1" applyBorder="1" applyAlignment="1">
      <alignment horizontal="left" vertical="top" wrapText="1"/>
    </xf>
    <xf numFmtId="0" fontId="68" fillId="33" borderId="0" xfId="0" applyFont="1" applyFill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left" vertical="top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left" vertical="center"/>
    </xf>
    <xf numFmtId="0" fontId="68" fillId="33" borderId="10" xfId="0" applyFont="1" applyFill="1" applyBorder="1" applyAlignment="1">
      <alignment horizontal="left"/>
    </xf>
    <xf numFmtId="0" fontId="9" fillId="33" borderId="10" xfId="56" applyFont="1" applyFill="1" applyBorder="1" applyAlignment="1" applyProtection="1">
      <alignment horizontal="left" vertical="center" wrapText="1"/>
      <protection/>
    </xf>
    <xf numFmtId="0" fontId="68" fillId="33" borderId="0" xfId="0" applyFont="1" applyFill="1" applyAlignment="1">
      <alignment horizontal="left"/>
    </xf>
    <xf numFmtId="0" fontId="68" fillId="33" borderId="0" xfId="0" applyFont="1" applyFill="1" applyBorder="1" applyAlignment="1">
      <alignment horizontal="center"/>
    </xf>
    <xf numFmtId="0" fontId="9" fillId="33" borderId="10" xfId="56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vertical="top" wrapText="1"/>
    </xf>
    <xf numFmtId="0" fontId="68" fillId="33" borderId="0" xfId="0" applyFont="1" applyFill="1" applyBorder="1" applyAlignment="1">
      <alignment wrapText="1"/>
    </xf>
    <xf numFmtId="0" fontId="68" fillId="33" borderId="76" xfId="0" applyFont="1" applyFill="1" applyBorder="1" applyAlignment="1">
      <alignment horizontal="center" vertical="center"/>
    </xf>
    <xf numFmtId="0" fontId="68" fillId="33" borderId="77" xfId="0" applyFont="1" applyFill="1" applyBorder="1" applyAlignment="1">
      <alignment horizontal="center" vertical="center"/>
    </xf>
    <xf numFmtId="0" fontId="68" fillId="33" borderId="78" xfId="0" applyFont="1" applyFill="1" applyBorder="1" applyAlignment="1">
      <alignment horizontal="center" vertical="center"/>
    </xf>
    <xf numFmtId="0" fontId="68" fillId="33" borderId="34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35" xfId="0" applyFont="1" applyFill="1" applyBorder="1" applyAlignment="1">
      <alignment horizontal="center" vertical="center"/>
    </xf>
    <xf numFmtId="0" fontId="68" fillId="33" borderId="52" xfId="0" applyFont="1" applyFill="1" applyBorder="1" applyAlignment="1">
      <alignment horizontal="left"/>
    </xf>
    <xf numFmtId="0" fontId="68" fillId="33" borderId="59" xfId="0" applyFont="1" applyFill="1" applyBorder="1" applyAlignment="1">
      <alignment horizontal="left"/>
    </xf>
    <xf numFmtId="0" fontId="68" fillId="33" borderId="62" xfId="0" applyFont="1" applyFill="1" applyBorder="1" applyAlignment="1">
      <alignment horizontal="left"/>
    </xf>
    <xf numFmtId="0" fontId="68" fillId="33" borderId="0" xfId="0" applyFont="1" applyFill="1" applyAlignment="1">
      <alignment horizontal="center"/>
    </xf>
    <xf numFmtId="0" fontId="68" fillId="33" borderId="64" xfId="0" applyFont="1" applyFill="1" applyBorder="1" applyAlignment="1">
      <alignment horizontal="center" vertical="top" wrapText="1"/>
    </xf>
    <xf numFmtId="0" fontId="68" fillId="33" borderId="21" xfId="0" applyFont="1" applyFill="1" applyBorder="1" applyAlignment="1">
      <alignment horizontal="center" vertical="top" wrapText="1"/>
    </xf>
    <xf numFmtId="0" fontId="68" fillId="33" borderId="74" xfId="0" applyFont="1" applyFill="1" applyBorder="1" applyAlignment="1">
      <alignment horizontal="center" vertical="top" wrapText="1"/>
    </xf>
    <xf numFmtId="0" fontId="68" fillId="33" borderId="79" xfId="0" applyFont="1" applyFill="1" applyBorder="1" applyAlignment="1">
      <alignment horizontal="center" vertical="top" wrapText="1"/>
    </xf>
    <xf numFmtId="0" fontId="68" fillId="33" borderId="0" xfId="0" applyFont="1" applyFill="1" applyBorder="1" applyAlignment="1">
      <alignment horizontal="center" vertical="top" wrapText="1"/>
    </xf>
    <xf numFmtId="0" fontId="68" fillId="33" borderId="61" xfId="0" applyFont="1" applyFill="1" applyBorder="1" applyAlignment="1">
      <alignment horizontal="center" vertical="top" wrapText="1"/>
    </xf>
    <xf numFmtId="0" fontId="68" fillId="33" borderId="75" xfId="0" applyFont="1" applyFill="1" applyBorder="1" applyAlignment="1">
      <alignment horizontal="center" vertical="top" wrapText="1"/>
    </xf>
    <xf numFmtId="0" fontId="68" fillId="33" borderId="63" xfId="0" applyFont="1" applyFill="1" applyBorder="1" applyAlignment="1">
      <alignment horizontal="center" vertical="top" wrapText="1"/>
    </xf>
    <xf numFmtId="0" fontId="68" fillId="33" borderId="42" xfId="0" applyFont="1" applyFill="1" applyBorder="1" applyAlignment="1">
      <alignment horizontal="center" vertical="top" wrapText="1"/>
    </xf>
    <xf numFmtId="43" fontId="68" fillId="33" borderId="10" xfId="67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68" fillId="33" borderId="64" xfId="0" applyFont="1" applyFill="1" applyBorder="1" applyAlignment="1">
      <alignment horizontal="left" vertical="center"/>
    </xf>
    <xf numFmtId="0" fontId="68" fillId="33" borderId="21" xfId="0" applyFont="1" applyFill="1" applyBorder="1" applyAlignment="1">
      <alignment horizontal="left" vertical="center"/>
    </xf>
    <xf numFmtId="0" fontId="68" fillId="33" borderId="74" xfId="0" applyFont="1" applyFill="1" applyBorder="1" applyAlignment="1">
      <alignment horizontal="left" vertical="center"/>
    </xf>
    <xf numFmtId="0" fontId="68" fillId="33" borderId="79" xfId="0" applyFont="1" applyFill="1" applyBorder="1" applyAlignment="1">
      <alignment horizontal="left" vertical="center" wrapText="1"/>
    </xf>
    <xf numFmtId="0" fontId="68" fillId="33" borderId="0" xfId="0" applyFont="1" applyFill="1" applyBorder="1" applyAlignment="1">
      <alignment horizontal="left" vertical="center" wrapText="1"/>
    </xf>
    <xf numFmtId="0" fontId="68" fillId="33" borderId="61" xfId="0" applyFont="1" applyFill="1" applyBorder="1" applyAlignment="1">
      <alignment horizontal="left" vertical="center" wrapText="1"/>
    </xf>
    <xf numFmtId="0" fontId="68" fillId="33" borderId="75" xfId="0" applyFont="1" applyFill="1" applyBorder="1" applyAlignment="1">
      <alignment horizontal="left" vertical="center" wrapText="1"/>
    </xf>
    <xf numFmtId="0" fontId="68" fillId="33" borderId="63" xfId="0" applyFont="1" applyFill="1" applyBorder="1" applyAlignment="1">
      <alignment horizontal="left" vertical="center" wrapText="1"/>
    </xf>
    <xf numFmtId="0" fontId="68" fillId="33" borderId="42" xfId="0" applyFont="1" applyFill="1" applyBorder="1" applyAlignment="1">
      <alignment horizontal="left" vertical="center" wrapText="1"/>
    </xf>
    <xf numFmtId="0" fontId="10" fillId="0" borderId="41" xfId="55" applyFont="1" applyBorder="1" applyAlignment="1">
      <alignment horizontal="center" vertical="center" wrapText="1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10" fillId="0" borderId="39" xfId="55" applyFont="1" applyBorder="1" applyAlignment="1">
      <alignment horizontal="center" vertical="center" wrapText="1"/>
      <protection/>
    </xf>
    <xf numFmtId="0" fontId="10" fillId="0" borderId="0" xfId="55" applyFont="1" applyAlignment="1">
      <alignment horizontal="left" vertical="center" wrapText="1"/>
      <protection/>
    </xf>
    <xf numFmtId="0" fontId="23" fillId="0" borderId="0" xfId="55" applyFont="1" applyAlignment="1">
      <alignment horizontal="center"/>
      <protection/>
    </xf>
    <xf numFmtId="0" fontId="10" fillId="0" borderId="47" xfId="55" applyFont="1" applyBorder="1" applyAlignment="1">
      <alignment horizontal="center" vertical="center" wrapText="1"/>
      <protection/>
    </xf>
    <xf numFmtId="0" fontId="10" fillId="0" borderId="40" xfId="55" applyFont="1" applyBorder="1" applyAlignment="1">
      <alignment horizontal="center" vertical="center" wrapText="1"/>
      <protection/>
    </xf>
    <xf numFmtId="0" fontId="10" fillId="0" borderId="80" xfId="55" applyFont="1" applyBorder="1" applyAlignment="1">
      <alignment horizontal="center" vertical="center" wrapText="1"/>
      <protection/>
    </xf>
    <xf numFmtId="0" fontId="10" fillId="0" borderId="81" xfId="55" applyFont="1" applyBorder="1" applyAlignment="1">
      <alignment horizontal="center" vertical="center" wrapText="1"/>
      <protection/>
    </xf>
    <xf numFmtId="0" fontId="18" fillId="0" borderId="0" xfId="55" applyFont="1" applyAlignment="1">
      <alignment horizontal="center" vertical="center" wrapText="1"/>
      <protection/>
    </xf>
    <xf numFmtId="0" fontId="9" fillId="0" borderId="0" xfId="55" applyFont="1" applyAlignment="1">
      <alignment horizontal="left" vertical="center" wrapText="1"/>
      <protection/>
    </xf>
    <xf numFmtId="0" fontId="10" fillId="0" borderId="55" xfId="55" applyFont="1" applyBorder="1" applyAlignment="1">
      <alignment horizontal="center" vertical="center" wrapText="1"/>
      <protection/>
    </xf>
    <xf numFmtId="0" fontId="10" fillId="0" borderId="57" xfId="55" applyFont="1" applyBorder="1" applyAlignment="1">
      <alignment horizontal="center" vertical="center" wrapText="1"/>
      <protection/>
    </xf>
    <xf numFmtId="0" fontId="10" fillId="0" borderId="82" xfId="55" applyFont="1" applyBorder="1" applyAlignment="1">
      <alignment horizontal="center" vertical="center" wrapText="1"/>
      <protection/>
    </xf>
    <xf numFmtId="0" fontId="10" fillId="0" borderId="83" xfId="55" applyFont="1" applyBorder="1" applyAlignment="1">
      <alignment horizontal="center" vertical="center" wrapText="1"/>
      <protection/>
    </xf>
    <xf numFmtId="0" fontId="10" fillId="0" borderId="84" xfId="55" applyFont="1" applyBorder="1" applyAlignment="1">
      <alignment horizontal="center" vertical="center" wrapText="1"/>
      <protection/>
    </xf>
    <xf numFmtId="0" fontId="10" fillId="0" borderId="85" xfId="55" applyFont="1" applyBorder="1" applyAlignment="1">
      <alignment horizontal="center" vertical="center" wrapText="1"/>
      <protection/>
    </xf>
    <xf numFmtId="2" fontId="10" fillId="0" borderId="0" xfId="55" applyNumberFormat="1" applyFont="1" applyBorder="1" applyAlignment="1">
      <alignment horizontal="left" vertical="center" wrapText="1"/>
      <protection/>
    </xf>
    <xf numFmtId="0" fontId="10" fillId="0" borderId="0" xfId="55" applyFont="1" applyAlignment="1">
      <alignment horizontal="left" wrapText="1"/>
      <protection/>
    </xf>
    <xf numFmtId="0" fontId="23" fillId="0" borderId="0" xfId="55" applyFont="1" applyBorder="1" applyAlignment="1">
      <alignment horizontal="center" vertical="justify"/>
      <protection/>
    </xf>
    <xf numFmtId="0" fontId="10" fillId="0" borderId="86" xfId="55" applyFont="1" applyBorder="1" applyAlignment="1">
      <alignment horizontal="center" vertical="center" wrapText="1"/>
      <protection/>
    </xf>
    <xf numFmtId="0" fontId="10" fillId="0" borderId="87" xfId="55" applyFont="1" applyBorder="1" applyAlignment="1">
      <alignment horizontal="center" vertical="center" wrapText="1"/>
      <protection/>
    </xf>
    <xf numFmtId="0" fontId="10" fillId="0" borderId="45" xfId="55" applyFont="1" applyBorder="1" applyAlignment="1">
      <alignment horizontal="center" vertical="center" wrapText="1"/>
      <protection/>
    </xf>
    <xf numFmtId="0" fontId="10" fillId="0" borderId="88" xfId="55" applyFont="1" applyBorder="1" applyAlignment="1">
      <alignment horizontal="center" vertical="center" wrapText="1"/>
      <protection/>
    </xf>
    <xf numFmtId="0" fontId="10" fillId="0" borderId="52" xfId="55" applyFont="1" applyBorder="1" applyAlignment="1">
      <alignment horizontal="center" vertical="center" wrapText="1"/>
      <protection/>
    </xf>
    <xf numFmtId="0" fontId="69" fillId="39" borderId="10" xfId="0" applyFont="1" applyFill="1" applyBorder="1" applyAlignment="1">
      <alignment horizontal="center" vertical="center" wrapText="1"/>
    </xf>
    <xf numFmtId="43" fontId="10" fillId="39" borderId="10" xfId="67" applyFont="1" applyFill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Калькуляция воды" xfId="56"/>
    <cellStyle name="Обычный_тарифы на 2002г с 1-01" xfId="57"/>
    <cellStyle name="Обычный_Тепло" xfId="58"/>
    <cellStyle name="Обычный_ЮНГ_CAPEX_2008_факт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dxfs count="3">
    <dxf>
      <font>
        <color indexed="63"/>
      </font>
    </dxf>
    <dxf>
      <font>
        <color indexed="63"/>
      </font>
    </dxf>
    <dxf>
      <font>
        <color rgb="FF3333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48</xdr:row>
      <xdr:rowOff>0</xdr:rowOff>
    </xdr:from>
    <xdr:to>
      <xdr:col>1</xdr:col>
      <xdr:colOff>990600</xdr:colOff>
      <xdr:row>51</xdr:row>
      <xdr:rowOff>123825</xdr:rowOff>
    </xdr:to>
    <xdr:pic>
      <xdr:nvPicPr>
        <xdr:cNvPr id="1" name="Picture 2" descr="http://ozenka-biznesa.narod.ru/Images/f101_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5249525"/>
          <a:ext cx="990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990600</xdr:colOff>
      <xdr:row>62</xdr:row>
      <xdr:rowOff>123825</xdr:rowOff>
    </xdr:to>
    <xdr:pic>
      <xdr:nvPicPr>
        <xdr:cNvPr id="2" name="Picture 3" descr="http://ozenka-biznesa.narod.ru/Images/f101_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7345025"/>
          <a:ext cx="990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1905000</xdr:colOff>
      <xdr:row>74</xdr:row>
      <xdr:rowOff>95250</xdr:rowOff>
    </xdr:to>
    <xdr:pic>
      <xdr:nvPicPr>
        <xdr:cNvPr id="3" name="Picture 4" descr="http://ozenka-biznesa.narod.ru/Images/f101_3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1982152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990600</xdr:colOff>
      <xdr:row>51</xdr:row>
      <xdr:rowOff>123825</xdr:rowOff>
    </xdr:to>
    <xdr:pic>
      <xdr:nvPicPr>
        <xdr:cNvPr id="4" name="Picture 2" descr="http://ozenka-biznesa.narod.ru/Images/f101_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5249525"/>
          <a:ext cx="990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990600</xdr:colOff>
      <xdr:row>62</xdr:row>
      <xdr:rowOff>123825</xdr:rowOff>
    </xdr:to>
    <xdr:pic>
      <xdr:nvPicPr>
        <xdr:cNvPr id="5" name="Picture 3" descr="http://ozenka-biznesa.narod.ru/Images/f101_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7345025"/>
          <a:ext cx="990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1905000</xdr:colOff>
      <xdr:row>74</xdr:row>
      <xdr:rowOff>95250</xdr:rowOff>
    </xdr:to>
    <xdr:pic>
      <xdr:nvPicPr>
        <xdr:cNvPr id="6" name="Picture 4" descr="http://ozenka-biznesa.narod.ru/Images/f101_3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1982152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72;&#1089;&#1082;&#1088;&#1099;&#1090;&#1080;&#1077;%20&#1080;&#1085;&#1092;&#1088;&#1086;&#1084;&#1072;&#1094;&#1080;&#1080;\2013\&#1058;&#1077;&#1087;&#1083;&#1086;&#1089;&#1085;&#1072;&#1073;&#1078;&#1077;&#1085;&#1080;&#1077;\&#1069;&#1053;&#1058;_&#1087;&#1083;&#1072;&#1085;%202013_&#1056;&#1048;%20&#1074;%20&#1089;&#1092;&#1077;&#1088;&#1077;_&#1090;&#1077;&#1087;&#1083;&#1086;&#1089;&#1085;&#1072;&#1073;&#1078;&#1077;&#1085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14%20&#1058;&#1102;&#1084;&#1077;&#1085;&#1100;\&#1055;&#1069;&#1054;\&#1060;&#1086;&#1088;&#1084;&#1072;%20&#1085;.12%20&#1089;&#1074;&#1086;&#1076;%20&#1058;&#1086;&#1084;&#1089;&#108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%20&#1082;&#1091;&#1088;&#1072;&#1090;&#1086;&#1088;&#1086;&#1074;\&#1060;&#1086;&#1088;&#1084;&#1072;%20&#1058;2%201%20&#1087;&#1086;%20&#1088;&#1077;&#1075;&#1080;&#1086;&#1085;&#1072;&#1084;%20&#1086;&#1090;%20&#1040;&#1075;&#1072;&#1090;&#109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%20&#1082;&#1091;&#1088;&#1072;&#1090;&#1086;&#1088;&#1086;&#1074;\&#1050;&#1086;&#1087;&#1080;&#1103;%20&#1058;&#1086;&#1087;&#1083;&#1080;&#1074;&#1086;%20&#1069;&#1069;%20&#1058;&#1054;%20&#1086;&#1090;%20&#1057;&#1090;&#1088;&#1102;&#1082;&#1072;%20&#1042;.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72;&#1089;&#1082;&#1088;&#1099;&#1090;&#1080;&#1077;%20&#1080;&#1085;&#1092;&#1088;&#1086;&#1084;&#1072;&#1094;&#1080;&#1080;\2014\&#1061;&#1052;&#1040;&#1054;%20&#1056;&#1057;&#1058;\&#1058;&#1077;&#1087;&#1083;&#1086;&#1089;&#1085;&#1072;&#1073;&#1078;&#1077;&#1085;&#1080;&#1077;\&#1086;&#1090;%20&#1082;&#1091;&#1088;&#1072;&#1090;&#1086;&#1088;&#1086;&#1074;\&#1055;&#1055;%20&#1087;&#1086;%20&#1072;&#1074;&#1074;&#1090;&#1086;&#1090;&#1088;%20&#1085;&#1072;%202014&#1075;%20&#1074;&#1077;&#1088;&#1089;&#1080;&#1103;%20&#1076;&#1077;&#1082;&#1072;&#1073;&#1088;&#1100;%20&#1091;&#1090;&#1086;&#1095;&#1085;&#1077;&#1085;&#1085;&#1072;&#1103;%20&#1086;&#1090;%20&#1055;&#1086;&#1090;&#1085;&#1080;&#1095;&#1077;&#1085;&#1082;&#10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72;&#1089;&#1082;&#1088;&#1099;&#1090;&#1080;&#1077;%20&#1080;&#1085;&#1092;&#1088;&#1086;&#1084;&#1072;&#1094;&#1080;&#1080;\2014\&#1061;&#1052;&#1040;&#1054;%20&#1056;&#1057;&#1058;\&#1058;&#1077;&#1087;&#1083;&#1086;&#1089;&#1085;&#1072;&#1073;&#1078;&#1077;&#1085;&#1080;&#1077;\&#1086;&#1090;%20&#1082;&#1091;&#1088;&#1072;&#1090;&#1086;&#1088;&#1086;&#1074;\&#1055;&#1088;&#1080;&#1089;&#1086;&#1077;&#1076;&#1080;&#1085;&#1077;&#1085;&#1085;&#1072;&#1103;%20&#1085;&#1072;&#1075;&#1088;&#1091;&#1079;&#1082;&#1072;%20&#1086;&#1090;%20&#1058;&#1086;&#1087;&#1080;&#1083;&#1100;&#1089;&#1082;&#1086;&#1075;&#1086;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%20&#1082;&#1091;&#1088;&#1072;&#1090;&#1086;&#1088;&#1086;&#1074;\&#1058;._&#1069;&#1053;&#1058;%20&#1087;&#1088;&#1086;&#1075;&#1085;&#1086;&#1079;%202014%20&#1044;&#1058;&#1056;%20&#1086;&#1090;%20&#1041;&#1086;&#1088;&#1090;&#1085;&#1080;&#1082;&#1086;&#1074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oleObject" Target="file://\\ent\files\&#1055;&#1069;&#1054;\2013\&#1056;&#1072;&#1079;&#1085;&#1086;&#1077;\&#1058;&#1080;&#1087;&#1086;&#1074;&#1086;&#1081;%20&#1076;&#1086;&#1075;&#1086;&#1074;&#1086;&#1088;%20&#1085;&#1072;%202014%20&#1058;&#1069;%20(&#1073;&#1077;&#1079;%20&#1043;&#1042;&#1057;).doc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%20&#1082;&#1091;&#1088;&#1072;&#1090;&#1086;&#1088;&#1086;&#1074;\T%20_&#1069;&#1053;&#1058;%20&#1087;&#1088;&#1086;&#1075;&#1085;&#1086;&#1079;%202014%20&#1086;&#1090;%20&#1057;&#1058;&#1042;&#105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14%20&#1058;&#1086;&#1084;&#1089;&#1082;\&#1058;&#1040;&#1056;&#1048;&#1060;&#1067;%20&#1091;&#1090;&#1074;.&#1044;&#1058;&#1056;_2014\&#1058;&#1086;&#1084;&#1089;&#1082;_&#1089;&#1084;&#1077;&#1090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14%20&#1058;&#1086;&#1084;&#1089;&#1082;\&#1055;&#1069;&#1054;\&#1056;&#1072;&#1089;&#1095;&#1105;&#1090;%20&#1079;&#1072;&#1090;&#1088;&#1072;&#1090;%20&#1082;%20&#1089;&#1084;&#1077;&#1090;&#1072;&#1084;\&#1056;&#1072;&#1089;&#1093;&#1086;&#1076;&#1099;%20&#1085;&#1072;%20&#1093;&#1080;&#1084;&#1080;&#1095;&#1077;&#1089;&#1082;&#1080;&#1077;%20&#1088;&#1077;&#1072;&#1075;&#1077;&#1085;&#1090;&#1099;%202014%20(&#1058;&#1086;&#1084;&#1089;&#108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14%20&#1058;&#1086;&#1084;&#1089;&#1082;\&#1055;&#1069;&#1054;\&#1056;&#1072;&#1089;&#1095;&#1105;&#1090;%20&#1079;&#1072;&#1090;&#1088;&#1072;&#1090;%20&#1082;%20&#1089;&#1084;&#1077;&#1090;&#1072;&#1084;\&#1056;&#1072;&#1089;&#1095;&#1105;&#1090;%20&#1079;&#1072;&#1090;&#1088;&#1072;&#1090;%20&#1082;%20&#1089;&#1084;&#1077;&#1090;&#1072;&#1084;_&#1058;&#1061;_2014_&#1079;&#1085;&#1072;&#1095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72;&#1089;&#1082;&#1088;&#1099;&#1090;&#1080;&#1077;%20&#1080;&#1085;&#1092;&#1088;&#1086;&#1084;&#1072;&#1094;&#1080;&#1080;\2014\&#1061;&#1052;&#1040;&#1054;%20&#1056;&#1057;&#1058;\&#1058;&#1077;&#1087;&#1083;&#1086;&#1089;&#1085;&#1072;&#1073;&#1078;&#1077;&#1085;&#1080;&#1077;\T._&#1069;&#1053;&#1058;%20&#1087;&#1088;&#1086;&#1075;&#1085;&#1086;&#1079;%202014%20&#1061;&#1052;&#1040;&#10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%20&#1082;&#1091;&#1088;&#1072;&#1090;&#1086;&#1088;&#1086;&#1074;\&#1050;&#1086;&#1087;&#1080;&#1103;%20&#1058;&#1086;&#1084;&#1089;&#1082;%2014%20&#1086;&#1090;%20&#1058;&#1086;&#1087;&#1080;&#1083;&#1100;&#1089;&#1082;&#1086;&#1075;&#1086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14%20&#1058;&#1102;&#1084;&#1077;&#1085;&#1100;\&#1055;&#1069;&#1054;\&#1092;&#1086;&#1088;&#1084;&#1072;%207%20(&#1074;&#1099;&#1088;&#1072;&#1073;&#1086;&#1090;&#1082;&#1072;%20&#1090;&#1077;&#1087;&#1083;&#1072;)%20&#1089;&#1074;&#1086;&#1076;%20&#1058;&#1054;&#1052;&#1057;&#1050;%20&#1080;%20&#1061;&#1052;&#1040;&#105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_Оглавление форм"/>
      <sheetName val="Ф.1.(п.15.а. п.18)"/>
      <sheetName val="Т1.1."/>
      <sheetName val="Т1.2"/>
      <sheetName val="Т1.3."/>
      <sheetName val="Т2"/>
      <sheetName val="Т2.2"/>
      <sheetName val="Т2.1"/>
      <sheetName val="Т3"/>
      <sheetName val="Т4 "/>
      <sheetName val="Т5"/>
      <sheetName val="Т6"/>
      <sheetName val="Т7"/>
      <sheetName val="Т8"/>
      <sheetName val="Перечень мероприятий "/>
      <sheetName val="Приложение 1 (2011-2013)"/>
      <sheetName val="Приложение 2 (2011-2013)"/>
      <sheetName val="Приложение 3 (1 кв.2013_отчёт)"/>
      <sheetName val="Приложение 3 (2 кв.2013_отчёт)"/>
      <sheetName val="Приложение 1 (2014-2018)"/>
      <sheetName val="Приложение 2 (на 2014-2018)"/>
    </sheetNames>
    <sheetDataSet>
      <sheetData sheetId="1">
        <row r="11">
          <cell r="B11" t="str">
            <v>производство тепловой энергии (мощности) не в режиме комбинированной выработки электрической и тепловой энергии источниками тепловой энергии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2 н"/>
      <sheetName val="12 н (2)"/>
      <sheetName val="12 н (3)"/>
      <sheetName val="12 н (4)"/>
      <sheetName val="12 н (5)"/>
      <sheetName val="12 н (6)"/>
      <sheetName val="12 н (7)"/>
      <sheetName val="12 н (8)"/>
      <sheetName val="12 н (9)"/>
      <sheetName val="12 н (10)"/>
      <sheetName val="12 н (11)"/>
      <sheetName val="12 н (12)"/>
      <sheetName val="12 н (13)"/>
      <sheetName val="12 н (14)"/>
      <sheetName val="12 н (15)"/>
    </sheetNames>
    <sheetDataSet>
      <sheetData sheetId="0">
        <row r="24">
          <cell r="F24">
            <v>3627401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2.1 ИТОГО"/>
      <sheetName val="Т2.1 ТОМСК"/>
      <sheetName val="Т2.1 ХМАО"/>
    </sheetNames>
    <sheetDataSet>
      <sheetData sheetId="0">
        <row r="17">
          <cell r="B17">
            <v>7499.844</v>
          </cell>
        </row>
        <row r="19">
          <cell r="B19">
            <v>12744</v>
          </cell>
        </row>
        <row r="42">
          <cell r="B42">
            <v>8133.599101694915</v>
          </cell>
        </row>
        <row r="44">
          <cell r="B44">
            <v>687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2.1"/>
    </sheetNames>
    <sheetDataSet>
      <sheetData sheetId="0">
        <row r="83">
          <cell r="B83">
            <v>4066.5</v>
          </cell>
        </row>
        <row r="86">
          <cell r="B86">
            <v>956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П ТУ"/>
      <sheetName val="Классификатор"/>
    </sheetNames>
    <sheetDataSet>
      <sheetData sheetId="0">
        <row r="77">
          <cell r="CD77">
            <v>515529.21419999993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2 ХМАО"/>
      <sheetName val="Т2 ТОМСК"/>
    </sheetNames>
    <sheetDataSet>
      <sheetData sheetId="1">
        <row r="38">
          <cell r="B38">
            <v>35.19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1_Оглавление форм"/>
      <sheetName val="Ф.1.(п.15.а. п.18)"/>
      <sheetName val="Т1.1."/>
      <sheetName val="Т1.2"/>
      <sheetName val="Т1.3."/>
      <sheetName val="Т2"/>
      <sheetName val="Т2.1"/>
      <sheetName val="Т2.2"/>
      <sheetName val="Т3"/>
      <sheetName val="Т4 "/>
      <sheetName val="Т5"/>
      <sheetName val="Т6"/>
      <sheetName val="Т7"/>
      <sheetName val="Приложение 1 (теплоснабжение)"/>
      <sheetName val="Приложение 2 (теплоснабжение)"/>
      <sheetName val="Лист1"/>
    </sheetNames>
    <sheetDataSet>
      <sheetData sheetId="1">
        <row r="12">
          <cell r="B12">
            <v>77.15</v>
          </cell>
        </row>
        <row r="13">
          <cell r="B13">
            <v>11.6</v>
          </cell>
        </row>
        <row r="16">
          <cell r="B16" t="str">
            <v>16 (105,4 Гкал)</v>
          </cell>
        </row>
      </sheetData>
      <sheetData sheetId="5">
        <row r="37">
          <cell r="B37">
            <v>105.393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/>
    </oleItems>
  </oleLin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_Оглавление форм"/>
      <sheetName val="Ф.1.(п.15.а. п.18)"/>
      <sheetName val="Т1.1."/>
      <sheetName val="Т1.2"/>
      <sheetName val="Т1.3."/>
      <sheetName val="Т2"/>
      <sheetName val="Т2.1"/>
      <sheetName val="Т2.2"/>
      <sheetName val="Т3"/>
      <sheetName val="Т4 "/>
      <sheetName val="Т5"/>
      <sheetName val="Т6"/>
      <sheetName val="Т7"/>
      <sheetName val="Перечень мероприятий"/>
    </sheetNames>
    <sheetDataSet>
      <sheetData sheetId="5">
        <row r="48">
          <cell r="B4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2014 (очищ)"/>
      <sheetName val="н.п.-В 2014 (очищ)"/>
      <sheetName val="смета тепло"/>
      <sheetName val="натуральные тепло"/>
      <sheetName val="Смета 2014 (неочищ)"/>
      <sheetName val="н.п.-В 2014 (неочищ)"/>
      <sheetName val="смета 2014 (стоки)"/>
      <sheetName val="н.п.-ВО 2014 (стоки)"/>
      <sheetName val="Смета 2014 Томск ВНК"/>
      <sheetName val="н.п.-В 2014 (Томск ВНК)"/>
    </sheetNames>
    <sheetDataSet>
      <sheetData sheetId="2">
        <row r="18">
          <cell r="D18">
            <v>15092467.927289998</v>
          </cell>
        </row>
        <row r="21">
          <cell r="D21">
            <v>8466837.578196034</v>
          </cell>
        </row>
        <row r="23">
          <cell r="D23">
            <v>5014.759465404522</v>
          </cell>
        </row>
        <row r="24">
          <cell r="D24">
            <v>142.891281195809</v>
          </cell>
        </row>
        <row r="27">
          <cell r="D27">
            <v>19884.0816733887</v>
          </cell>
        </row>
        <row r="29">
          <cell r="D29">
            <v>0</v>
          </cell>
        </row>
        <row r="33">
          <cell r="D33">
            <v>51719564.05560609</v>
          </cell>
        </row>
        <row r="34">
          <cell r="D34">
            <v>148.7</v>
          </cell>
        </row>
        <row r="37">
          <cell r="D37">
            <v>15877906.165071068</v>
          </cell>
        </row>
        <row r="40">
          <cell r="D40">
            <v>26402791.189999998</v>
          </cell>
        </row>
        <row r="49">
          <cell r="D49">
            <v>13754618.72844385</v>
          </cell>
        </row>
        <row r="81">
          <cell r="D81">
            <v>7606425.2036212385</v>
          </cell>
        </row>
        <row r="84">
          <cell r="D84">
            <v>2335172.5375117203</v>
          </cell>
        </row>
        <row r="107">
          <cell r="D107">
            <v>5976567.784623052</v>
          </cell>
        </row>
        <row r="111">
          <cell r="D111">
            <v>293801078.3243219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-во тепловой энергии"/>
      <sheetName val="Услуги систем водоотведения"/>
      <sheetName val="Услуги систем водоснабжения"/>
    </sheetNames>
    <sheetDataSet>
      <sheetData sheetId="2">
        <row r="61">
          <cell r="F61">
            <v>482789.68080000015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центы для расп.цех.общепр."/>
      <sheetName val="Цеховые сводная таблица"/>
      <sheetName val="ОХР на 2014"/>
      <sheetName val="Смета общехоз.расходов"/>
      <sheetName val="Расходы из прибыли"/>
      <sheetName val="ОХР план 2014_знач."/>
    </sheetNames>
    <sheetDataSet>
      <sheetData sheetId="1">
        <row r="24">
          <cell r="C24">
            <v>15793430.316172183</v>
          </cell>
        </row>
        <row r="25">
          <cell r="C25">
            <v>4738029.09</v>
          </cell>
        </row>
        <row r="26">
          <cell r="C26">
            <v>63173.72</v>
          </cell>
        </row>
      </sheetData>
      <sheetData sheetId="2">
        <row r="38">
          <cell r="C38">
            <v>21922621.48351894</v>
          </cell>
        </row>
      </sheetData>
      <sheetData sheetId="4">
        <row r="9">
          <cell r="P9">
            <v>2713617.1760944724</v>
          </cell>
        </row>
        <row r="27">
          <cell r="P27">
            <v>311320.250999411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1_Оглавление форм"/>
      <sheetName val="Ф.1.(п.15.а. п.18)"/>
      <sheetName val="Т1.1."/>
      <sheetName val="Т1.2"/>
      <sheetName val="Т1.3."/>
      <sheetName val="Т2"/>
      <sheetName val="Т2.1"/>
      <sheetName val="Т2.2"/>
      <sheetName val="Т3"/>
      <sheetName val="Т4 "/>
      <sheetName val="Т5"/>
      <sheetName val="Т6"/>
      <sheetName val="Т7"/>
      <sheetName val="Приложение 1 (теплоснабжение)"/>
      <sheetName val="Приложение 2 (теплоснабжение)"/>
      <sheetName val="Лист1"/>
    </sheetNames>
    <sheetDataSet>
      <sheetData sheetId="5">
        <row r="42">
          <cell r="B42">
            <v>10.053</v>
          </cell>
        </row>
        <row r="43">
          <cell r="B43">
            <v>10.837399999999999</v>
          </cell>
        </row>
        <row r="49">
          <cell r="B49">
            <v>74.813</v>
          </cell>
        </row>
        <row r="50">
          <cell r="B50">
            <v>4.61</v>
          </cell>
        </row>
      </sheetData>
      <sheetData sheetId="6">
        <row r="17">
          <cell r="B17">
            <v>1456.0019803281934</v>
          </cell>
        </row>
        <row r="19">
          <cell r="B19">
            <v>2529.2741901959375</v>
          </cell>
        </row>
        <row r="42">
          <cell r="B42">
            <v>3761.48069</v>
          </cell>
        </row>
        <row r="44">
          <cell r="B44">
            <v>331</v>
          </cell>
        </row>
        <row r="46">
          <cell r="B46">
            <v>248.38452678340607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2"/>
      <sheetName val="Т2.1"/>
    </sheetNames>
    <sheetDataSet>
      <sheetData sheetId="0">
        <row r="39">
          <cell r="B39">
            <v>88.7112</v>
          </cell>
        </row>
        <row r="40">
          <cell r="B40">
            <v>18.18069270730877</v>
          </cell>
        </row>
        <row r="41">
          <cell r="B41">
            <v>76.301</v>
          </cell>
        </row>
        <row r="51">
          <cell r="B51">
            <v>161.9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ХМАО"/>
      <sheetName val="СВОД ТОМСК"/>
      <sheetName val="7"/>
      <sheetName val="7 (2)"/>
      <sheetName val="7 (3)"/>
      <sheetName val="7 (4)"/>
      <sheetName val="7 (5)"/>
      <sheetName val="7 (6)"/>
      <sheetName val="7 (7)"/>
      <sheetName val="7 (8)"/>
      <sheetName val="7 (9)"/>
      <sheetName val="7 (10)"/>
      <sheetName val="7 (11)"/>
      <sheetName val="7 (12)"/>
      <sheetName val="7 (13)"/>
      <sheetName val="7 (14)"/>
      <sheetName val="7 (15)"/>
    </sheetNames>
    <sheetDataSet>
      <sheetData sheetId="1">
        <row r="12">
          <cell r="I12">
            <v>98016.67436936077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nt_secr@energoneft-t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ec.tomsk.gov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B1">
      <selection activeCell="B5" sqref="B5"/>
    </sheetView>
  </sheetViews>
  <sheetFormatPr defaultColWidth="9.140625" defaultRowHeight="44.25" customHeight="1"/>
  <cols>
    <col min="1" max="1" width="9.140625" style="1" customWidth="1"/>
    <col min="2" max="2" width="89.00390625" style="1" customWidth="1"/>
    <col min="3" max="3" width="16.421875" style="1" customWidth="1"/>
    <col min="4" max="4" width="20.8515625" style="1" customWidth="1"/>
    <col min="5" max="5" width="49.140625" style="1" customWidth="1"/>
    <col min="6" max="16384" width="9.140625" style="1" customWidth="1"/>
  </cols>
  <sheetData>
    <row r="1" spans="2:4" ht="44.25" customHeight="1">
      <c r="B1" s="338" t="s">
        <v>261</v>
      </c>
      <c r="C1" s="338"/>
      <c r="D1" s="338"/>
    </row>
    <row r="2" ht="18" customHeight="1"/>
    <row r="3" ht="18" customHeight="1"/>
    <row r="4" spans="2:4" ht="44.25" customHeight="1">
      <c r="B4" s="335" t="s">
        <v>431</v>
      </c>
      <c r="C4" s="336"/>
      <c r="D4" s="337"/>
    </row>
    <row r="5" spans="2:4" ht="44.25" customHeight="1">
      <c r="B5" s="88" t="s">
        <v>234</v>
      </c>
      <c r="C5" s="88" t="s">
        <v>235</v>
      </c>
      <c r="D5" s="88" t="s">
        <v>236</v>
      </c>
    </row>
    <row r="6" spans="2:5" ht="44.25" customHeight="1">
      <c r="B6" s="87" t="s">
        <v>237</v>
      </c>
      <c r="C6" s="19" t="s">
        <v>238</v>
      </c>
      <c r="D6" s="89" t="s">
        <v>239</v>
      </c>
      <c r="E6" s="1" t="s">
        <v>240</v>
      </c>
    </row>
    <row r="7" spans="2:4" ht="44.25" customHeight="1">
      <c r="B7" s="87" t="s">
        <v>286</v>
      </c>
      <c r="C7" s="19" t="s">
        <v>171</v>
      </c>
      <c r="D7" s="89" t="s">
        <v>287</v>
      </c>
    </row>
    <row r="8" spans="2:4" ht="44.25" customHeight="1">
      <c r="B8" s="51" t="s">
        <v>288</v>
      </c>
      <c r="C8" s="19" t="s">
        <v>172</v>
      </c>
      <c r="D8" s="19" t="s">
        <v>241</v>
      </c>
    </row>
    <row r="9" spans="2:4" ht="44.25" customHeight="1">
      <c r="B9" s="39" t="s">
        <v>290</v>
      </c>
      <c r="C9" s="19" t="s">
        <v>171</v>
      </c>
      <c r="D9" s="19" t="s">
        <v>241</v>
      </c>
    </row>
    <row r="10" spans="2:4" ht="44.25" customHeight="1">
      <c r="B10" s="40" t="s">
        <v>289</v>
      </c>
      <c r="C10" s="19" t="s">
        <v>171</v>
      </c>
      <c r="D10" s="19" t="s">
        <v>241</v>
      </c>
    </row>
    <row r="11" spans="2:4" ht="44.25" customHeight="1">
      <c r="B11" s="39" t="s">
        <v>291</v>
      </c>
      <c r="C11" s="19" t="s">
        <v>172</v>
      </c>
      <c r="D11" s="19" t="s">
        <v>241</v>
      </c>
    </row>
    <row r="12" spans="2:4" ht="44.25" customHeight="1">
      <c r="B12" s="39" t="s">
        <v>292</v>
      </c>
      <c r="C12" s="19" t="s">
        <v>173</v>
      </c>
      <c r="D12" s="19" t="s">
        <v>241</v>
      </c>
    </row>
    <row r="13" spans="2:4" ht="44.25" customHeight="1">
      <c r="B13" s="39" t="s">
        <v>293</v>
      </c>
      <c r="C13" s="19" t="s">
        <v>173</v>
      </c>
      <c r="D13" s="19" t="s">
        <v>241</v>
      </c>
    </row>
    <row r="14" spans="2:4" ht="44.25" customHeight="1">
      <c r="B14" s="39" t="s">
        <v>242</v>
      </c>
      <c r="C14" s="19" t="s">
        <v>243</v>
      </c>
      <c r="D14" s="90" t="s">
        <v>294</v>
      </c>
    </row>
    <row r="15" spans="2:4" ht="44.25" customHeight="1">
      <c r="B15" s="39" t="s">
        <v>244</v>
      </c>
      <c r="C15" s="19" t="s">
        <v>245</v>
      </c>
      <c r="D15" s="90" t="s">
        <v>246</v>
      </c>
    </row>
    <row r="16" spans="2:5" ht="44.25" customHeight="1">
      <c r="B16" s="39" t="s">
        <v>247</v>
      </c>
      <c r="C16" s="19" t="s">
        <v>248</v>
      </c>
      <c r="D16" s="90" t="s">
        <v>249</v>
      </c>
      <c r="E16" s="1" t="s">
        <v>250</v>
      </c>
    </row>
    <row r="17" spans="2:5" ht="44.25" customHeight="1">
      <c r="B17" s="39" t="s">
        <v>303</v>
      </c>
      <c r="C17" s="19"/>
      <c r="D17" s="115" t="s">
        <v>371</v>
      </c>
      <c r="E17" s="91"/>
    </row>
    <row r="18" spans="2:4" ht="44.25" customHeight="1">
      <c r="B18" s="39" t="s">
        <v>251</v>
      </c>
      <c r="C18" s="19" t="s">
        <v>252</v>
      </c>
      <c r="D18" s="89" t="s">
        <v>231</v>
      </c>
    </row>
    <row r="19" spans="2:4" ht="44.25" customHeight="1">
      <c r="B19" s="39" t="s">
        <v>253</v>
      </c>
      <c r="C19" s="19" t="s">
        <v>254</v>
      </c>
      <c r="D19" s="89" t="s">
        <v>255</v>
      </c>
    </row>
    <row r="20" spans="2:4" ht="44.25" customHeight="1">
      <c r="B20" s="39" t="s">
        <v>256</v>
      </c>
      <c r="C20" s="19" t="s">
        <v>257</v>
      </c>
      <c r="D20" s="89" t="s">
        <v>258</v>
      </c>
    </row>
    <row r="21" spans="2:4" ht="44.25" customHeight="1">
      <c r="B21" s="39" t="s">
        <v>259</v>
      </c>
      <c r="C21" s="19" t="s">
        <v>260</v>
      </c>
      <c r="D21" s="89" t="s">
        <v>255</v>
      </c>
    </row>
  </sheetData>
  <sheetProtection/>
  <mergeCells count="2">
    <mergeCell ref="B4:D4"/>
    <mergeCell ref="B1:D1"/>
  </mergeCells>
  <hyperlinks>
    <hyperlink ref="D6" location="'Ф.1.(п.15.а. п.18)'!A1" display="п. 15 а)"/>
    <hyperlink ref="D7" location="Т1.1.!A1" display="п. 15 б)"/>
    <hyperlink ref="D15" location="Т2.1!A1" display="Т2.1!A1"/>
    <hyperlink ref="D16" location="Т2.2!A1" display="по каждому источнику тепловой энергии "/>
    <hyperlink ref="D17" location="'Перечень мероприятий'!A1" display="'Перечень мероприятий'!A1"/>
    <hyperlink ref="D18" location="'Т4 '!A1" display="не устанавливается"/>
    <hyperlink ref="D19" location="Т5!A1" display="Т5!A1"/>
    <hyperlink ref="D20" location="Т6!A1" display="Т6!A1"/>
    <hyperlink ref="D21" location="Т7!A1" display="не осуществляется"/>
    <hyperlink ref="D14" location="Т2!A1" display="Т2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PageLayoutView="0" workbookViewId="0" topLeftCell="A43">
      <selection activeCell="B6" sqref="B6:C6"/>
    </sheetView>
  </sheetViews>
  <sheetFormatPr defaultColWidth="9.140625" defaultRowHeight="15"/>
  <cols>
    <col min="1" max="1" width="49.28125" style="1" customWidth="1"/>
    <col min="2" max="2" width="32.57421875" style="1" customWidth="1"/>
    <col min="3" max="3" width="29.57421875" style="1" customWidth="1"/>
    <col min="4" max="14" width="11.421875" style="1" customWidth="1"/>
    <col min="15" max="16384" width="9.140625" style="1" customWidth="1"/>
  </cols>
  <sheetData>
    <row r="1" ht="15.75">
      <c r="A1" s="37" t="s">
        <v>179</v>
      </c>
    </row>
    <row r="2" ht="15">
      <c r="A2" s="14"/>
    </row>
    <row r="3" spans="1:3" ht="15">
      <c r="A3" s="419" t="s">
        <v>0</v>
      </c>
      <c r="B3" s="420" t="s">
        <v>202</v>
      </c>
      <c r="C3" s="420"/>
    </row>
    <row r="4" spans="1:3" ht="15">
      <c r="A4" s="419"/>
      <c r="B4" s="420"/>
      <c r="C4" s="420"/>
    </row>
    <row r="5" spans="1:3" ht="15">
      <c r="A5" s="15" t="s">
        <v>14</v>
      </c>
      <c r="B5" s="394">
        <v>7022010799</v>
      </c>
      <c r="C5" s="394"/>
    </row>
    <row r="6" spans="1:3" ht="15">
      <c r="A6" s="15" t="s">
        <v>15</v>
      </c>
      <c r="B6" s="394">
        <v>702201001</v>
      </c>
      <c r="C6" s="394"/>
    </row>
    <row r="7" spans="1:3" ht="15">
      <c r="A7" s="15" t="s">
        <v>61</v>
      </c>
      <c r="B7" s="394" t="s">
        <v>203</v>
      </c>
      <c r="C7" s="394"/>
    </row>
    <row r="8" spans="1:3" ht="14.25" customHeight="1">
      <c r="A8" s="16" t="s">
        <v>34</v>
      </c>
      <c r="B8" s="394" t="s">
        <v>231</v>
      </c>
      <c r="C8" s="394"/>
    </row>
    <row r="9" spans="1:3" ht="36.75" customHeight="1" hidden="1">
      <c r="A9" s="417"/>
      <c r="B9" s="417"/>
      <c r="C9" s="417"/>
    </row>
    <row r="10" spans="1:3" ht="1.5" customHeight="1">
      <c r="A10" s="17"/>
      <c r="B10" s="17"/>
      <c r="C10" s="17"/>
    </row>
    <row r="11" spans="1:3" ht="42.75" customHeight="1">
      <c r="A11" s="18" t="s">
        <v>98</v>
      </c>
      <c r="B11" s="394" t="s">
        <v>183</v>
      </c>
      <c r="C11" s="394"/>
    </row>
    <row r="12" spans="1:3" ht="48" customHeight="1">
      <c r="A12" s="18" t="s">
        <v>99</v>
      </c>
      <c r="B12" s="394" t="s">
        <v>183</v>
      </c>
      <c r="C12" s="394"/>
    </row>
    <row r="13" spans="1:3" ht="47.25" customHeight="1">
      <c r="A13" s="16" t="s">
        <v>100</v>
      </c>
      <c r="B13" s="394" t="s">
        <v>183</v>
      </c>
      <c r="C13" s="394"/>
    </row>
    <row r="14" spans="1:3" ht="40.5" customHeight="1">
      <c r="A14" s="416" t="s">
        <v>101</v>
      </c>
      <c r="B14" s="416"/>
      <c r="C14" s="416"/>
    </row>
    <row r="15" ht="15" hidden="1"/>
    <row r="16" spans="1:3" ht="45">
      <c r="A16" s="19" t="s">
        <v>206</v>
      </c>
      <c r="B16" s="20" t="s">
        <v>37</v>
      </c>
      <c r="C16" s="20" t="s">
        <v>35</v>
      </c>
    </row>
    <row r="17" spans="1:3" ht="15">
      <c r="A17" s="17" t="s">
        <v>71</v>
      </c>
      <c r="B17" s="21">
        <v>0</v>
      </c>
      <c r="C17" s="21">
        <v>0</v>
      </c>
    </row>
    <row r="18" spans="1:3" ht="15">
      <c r="A18" s="17" t="s">
        <v>72</v>
      </c>
      <c r="B18" s="21">
        <v>0</v>
      </c>
      <c r="C18" s="21">
        <v>0</v>
      </c>
    </row>
    <row r="19" spans="1:3" ht="15">
      <c r="A19" s="17" t="s">
        <v>73</v>
      </c>
      <c r="B19" s="21">
        <v>0</v>
      </c>
      <c r="C19" s="21">
        <v>0</v>
      </c>
    </row>
    <row r="20" spans="1:3" ht="15">
      <c r="A20" s="17" t="s">
        <v>74</v>
      </c>
      <c r="B20" s="21">
        <v>0</v>
      </c>
      <c r="C20" s="21">
        <v>0</v>
      </c>
    </row>
    <row r="21" spans="1:4" ht="15">
      <c r="A21" s="418" t="s">
        <v>205</v>
      </c>
      <c r="B21" s="418"/>
      <c r="C21" s="418"/>
      <c r="D21" s="418"/>
    </row>
    <row r="22" spans="1:2" ht="3" customHeight="1">
      <c r="A22" s="22"/>
      <c r="B22" s="22"/>
    </row>
    <row r="23" spans="1:4" ht="46.5" customHeight="1" hidden="1" thickBot="1">
      <c r="A23" s="23"/>
      <c r="B23" s="425"/>
      <c r="C23" s="425"/>
      <c r="D23" s="425"/>
    </row>
    <row r="24" spans="1:4" ht="35.25" customHeight="1" hidden="1" thickBot="1">
      <c r="A24" s="23"/>
      <c r="B24" s="425"/>
      <c r="C24" s="425"/>
      <c r="D24" s="425"/>
    </row>
    <row r="25" spans="1:4" ht="15.75" hidden="1" thickBot="1">
      <c r="A25" s="23"/>
      <c r="B25" s="425"/>
      <c r="C25" s="425"/>
      <c r="D25" s="425"/>
    </row>
    <row r="26" spans="1:4" ht="15.75" hidden="1" thickBot="1">
      <c r="A26" s="23"/>
      <c r="B26" s="425"/>
      <c r="C26" s="425"/>
      <c r="D26" s="425"/>
    </row>
    <row r="27" spans="1:4" ht="15.75" hidden="1" thickBot="1">
      <c r="A27" s="24"/>
      <c r="B27" s="24"/>
      <c r="C27" s="24"/>
      <c r="D27" s="24"/>
    </row>
    <row r="28" spans="1:4" ht="15">
      <c r="A28" s="424" t="s">
        <v>207</v>
      </c>
      <c r="B28" s="424" t="s">
        <v>159</v>
      </c>
      <c r="C28" s="424" t="s">
        <v>78</v>
      </c>
      <c r="D28" s="424" t="s">
        <v>165</v>
      </c>
    </row>
    <row r="29" spans="1:4" ht="15">
      <c r="A29" s="424"/>
      <c r="B29" s="424"/>
      <c r="C29" s="424"/>
      <c r="D29" s="424"/>
    </row>
    <row r="30" spans="1:4" ht="27.75" customHeight="1">
      <c r="A30" s="421" t="s">
        <v>208</v>
      </c>
      <c r="B30" s="421"/>
      <c r="C30" s="421"/>
      <c r="D30" s="421"/>
    </row>
    <row r="31" spans="1:4" ht="15">
      <c r="A31" s="25" t="s">
        <v>166</v>
      </c>
      <c r="B31" s="26">
        <v>0</v>
      </c>
      <c r="C31" s="26">
        <v>0</v>
      </c>
      <c r="D31" s="26">
        <v>0</v>
      </c>
    </row>
    <row r="32" spans="1:4" ht="29.25">
      <c r="A32" s="25" t="s">
        <v>46</v>
      </c>
      <c r="B32" s="27">
        <v>0</v>
      </c>
      <c r="C32" s="28">
        <v>0</v>
      </c>
      <c r="D32" s="29">
        <v>0</v>
      </c>
    </row>
    <row r="33" spans="1:4" ht="29.25">
      <c r="A33" s="25" t="s">
        <v>47</v>
      </c>
      <c r="B33" s="27">
        <v>0</v>
      </c>
      <c r="C33" s="27">
        <v>0</v>
      </c>
      <c r="D33" s="29">
        <v>0</v>
      </c>
    </row>
    <row r="34" spans="1:4" ht="15">
      <c r="A34" s="30" t="s">
        <v>48</v>
      </c>
      <c r="B34" s="27">
        <v>0</v>
      </c>
      <c r="C34" s="27">
        <v>0</v>
      </c>
      <c r="D34" s="29">
        <v>0</v>
      </c>
    </row>
    <row r="35" spans="1:4" ht="15">
      <c r="A35" s="30" t="s">
        <v>49</v>
      </c>
      <c r="B35" s="27">
        <v>0</v>
      </c>
      <c r="C35" s="31">
        <v>0</v>
      </c>
      <c r="D35" s="29">
        <v>0</v>
      </c>
    </row>
    <row r="36" spans="1:4" ht="29.25">
      <c r="A36" s="25" t="s">
        <v>52</v>
      </c>
      <c r="B36" s="27">
        <v>0</v>
      </c>
      <c r="C36" s="28">
        <v>0</v>
      </c>
      <c r="D36" s="29">
        <v>0</v>
      </c>
    </row>
    <row r="37" spans="1:4" ht="15">
      <c r="A37" s="32" t="s">
        <v>50</v>
      </c>
      <c r="B37" s="27">
        <v>0</v>
      </c>
      <c r="C37" s="27">
        <v>0</v>
      </c>
      <c r="D37" s="29">
        <v>0</v>
      </c>
    </row>
    <row r="38" spans="1:4" ht="30">
      <c r="A38" s="32" t="s">
        <v>51</v>
      </c>
      <c r="B38" s="27">
        <v>0</v>
      </c>
      <c r="C38" s="28">
        <v>0</v>
      </c>
      <c r="D38" s="29">
        <v>0</v>
      </c>
    </row>
    <row r="39" spans="1:4" ht="29.25">
      <c r="A39" s="25" t="s">
        <v>53</v>
      </c>
      <c r="B39" s="27">
        <v>0</v>
      </c>
      <c r="C39" s="28">
        <v>0</v>
      </c>
      <c r="D39" s="29">
        <v>0</v>
      </c>
    </row>
    <row r="40" spans="1:4" ht="29.25">
      <c r="A40" s="25" t="s">
        <v>54</v>
      </c>
      <c r="B40" s="27">
        <v>0</v>
      </c>
      <c r="C40" s="27">
        <v>0</v>
      </c>
      <c r="D40" s="29">
        <v>0</v>
      </c>
    </row>
    <row r="41" spans="1:4" ht="43.5">
      <c r="A41" s="25" t="s">
        <v>163</v>
      </c>
      <c r="B41" s="27">
        <v>0</v>
      </c>
      <c r="C41" s="27">
        <v>0</v>
      </c>
      <c r="D41" s="29">
        <v>0</v>
      </c>
    </row>
    <row r="42" spans="1:4" ht="15">
      <c r="A42" s="25" t="s">
        <v>170</v>
      </c>
      <c r="B42" s="27">
        <v>0</v>
      </c>
      <c r="C42" s="27">
        <v>0</v>
      </c>
      <c r="D42" s="29">
        <v>0</v>
      </c>
    </row>
    <row r="43" spans="1:4" ht="29.25">
      <c r="A43" s="25" t="s">
        <v>160</v>
      </c>
      <c r="B43" s="27">
        <v>0</v>
      </c>
      <c r="C43" s="27">
        <v>0</v>
      </c>
      <c r="D43" s="29">
        <v>0</v>
      </c>
    </row>
    <row r="44" spans="1:4" ht="29.25">
      <c r="A44" s="25" t="s">
        <v>161</v>
      </c>
      <c r="B44" s="27">
        <v>0</v>
      </c>
      <c r="C44" s="27">
        <v>0</v>
      </c>
      <c r="D44" s="29">
        <v>0</v>
      </c>
    </row>
    <row r="45" spans="1:4" ht="15">
      <c r="A45" s="25" t="s">
        <v>164</v>
      </c>
      <c r="B45" s="27">
        <v>0</v>
      </c>
      <c r="C45" s="27">
        <v>0</v>
      </c>
      <c r="D45" s="29">
        <v>0</v>
      </c>
    </row>
    <row r="46" spans="1:4" ht="29.25">
      <c r="A46" s="25" t="s">
        <v>162</v>
      </c>
      <c r="B46" s="27">
        <v>0</v>
      </c>
      <c r="C46" s="27">
        <v>0</v>
      </c>
      <c r="D46" s="29">
        <v>0</v>
      </c>
    </row>
    <row r="47" spans="1:4" ht="29.25">
      <c r="A47" s="25" t="s">
        <v>168</v>
      </c>
      <c r="B47" s="27">
        <v>0</v>
      </c>
      <c r="C47" s="27">
        <v>0</v>
      </c>
      <c r="D47" s="29">
        <v>0</v>
      </c>
    </row>
    <row r="48" spans="1:4" ht="30">
      <c r="A48" s="33" t="s">
        <v>167</v>
      </c>
      <c r="B48" s="27">
        <v>0</v>
      </c>
      <c r="C48" s="27">
        <v>0</v>
      </c>
      <c r="D48" s="29">
        <v>0</v>
      </c>
    </row>
    <row r="49" spans="1:12" ht="15">
      <c r="A49" s="418" t="s">
        <v>102</v>
      </c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22"/>
    </row>
    <row r="50" spans="1:12" ht="15" hidden="1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8" ht="15" hidden="1">
      <c r="A51" s="23"/>
      <c r="B51" s="423"/>
      <c r="C51" s="423"/>
      <c r="D51" s="423"/>
      <c r="E51" s="423"/>
      <c r="F51" s="423"/>
      <c r="G51" s="423"/>
      <c r="H51" s="423"/>
    </row>
    <row r="52" spans="1:8" ht="15" hidden="1">
      <c r="A52" s="23"/>
      <c r="B52" s="423"/>
      <c r="C52" s="423"/>
      <c r="D52" s="423"/>
      <c r="E52" s="423"/>
      <c r="F52" s="423"/>
      <c r="G52" s="423"/>
      <c r="H52" s="423"/>
    </row>
    <row r="53" spans="1:8" ht="15" hidden="1">
      <c r="A53" s="23"/>
      <c r="B53" s="423"/>
      <c r="C53" s="423"/>
      <c r="D53" s="423"/>
      <c r="E53" s="423"/>
      <c r="F53" s="423"/>
      <c r="G53" s="423"/>
      <c r="H53" s="423"/>
    </row>
    <row r="54" spans="1:8" ht="15" hidden="1">
      <c r="A54" s="23"/>
      <c r="B54" s="423"/>
      <c r="C54" s="423"/>
      <c r="D54" s="423"/>
      <c r="E54" s="423"/>
      <c r="F54" s="423"/>
      <c r="G54" s="423"/>
      <c r="H54" s="423"/>
    </row>
    <row r="55" spans="13:14" ht="15" hidden="1">
      <c r="M55" s="426" t="s">
        <v>77</v>
      </c>
      <c r="N55" s="426"/>
    </row>
    <row r="56" spans="1:14" ht="15">
      <c r="A56" s="427" t="s">
        <v>38</v>
      </c>
      <c r="B56" s="427" t="s">
        <v>76</v>
      </c>
      <c r="C56" s="394" t="s">
        <v>45</v>
      </c>
      <c r="D56" s="394"/>
      <c r="E56" s="394"/>
      <c r="F56" s="394"/>
      <c r="G56" s="394"/>
      <c r="H56" s="394"/>
      <c r="I56" s="394"/>
      <c r="J56" s="394"/>
      <c r="K56" s="394"/>
      <c r="L56" s="394"/>
      <c r="M56" s="427" t="s">
        <v>35</v>
      </c>
      <c r="N56" s="427"/>
    </row>
    <row r="57" spans="1:14" ht="15">
      <c r="A57" s="427"/>
      <c r="B57" s="427"/>
      <c r="C57" s="394" t="s">
        <v>43</v>
      </c>
      <c r="D57" s="394"/>
      <c r="E57" s="394"/>
      <c r="F57" s="394"/>
      <c r="G57" s="394"/>
      <c r="H57" s="394" t="s">
        <v>44</v>
      </c>
      <c r="I57" s="394"/>
      <c r="J57" s="394"/>
      <c r="K57" s="394"/>
      <c r="L57" s="394"/>
      <c r="M57" s="427"/>
      <c r="N57" s="427"/>
    </row>
    <row r="58" spans="1:14" ht="15">
      <c r="A58" s="427"/>
      <c r="B58" s="427"/>
      <c r="C58" s="17" t="s">
        <v>36</v>
      </c>
      <c r="D58" s="17" t="s">
        <v>39</v>
      </c>
      <c r="E58" s="17" t="s">
        <v>40</v>
      </c>
      <c r="F58" s="17" t="s">
        <v>41</v>
      </c>
      <c r="G58" s="17" t="s">
        <v>42</v>
      </c>
      <c r="H58" s="17" t="s">
        <v>36</v>
      </c>
      <c r="I58" s="17" t="s">
        <v>39</v>
      </c>
      <c r="J58" s="17" t="s">
        <v>40</v>
      </c>
      <c r="K58" s="17" t="s">
        <v>41</v>
      </c>
      <c r="L58" s="17" t="s">
        <v>42</v>
      </c>
      <c r="M58" s="427"/>
      <c r="N58" s="427"/>
    </row>
    <row r="59" spans="1:14" ht="15">
      <c r="A59" s="17" t="s">
        <v>36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</row>
    <row r="60" spans="1:14" ht="15">
      <c r="A60" s="17" t="s">
        <v>72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</row>
    <row r="61" spans="1:14" ht="15">
      <c r="A61" s="17" t="s">
        <v>75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</row>
    <row r="62" spans="1:14" ht="15">
      <c r="A62" s="17" t="s">
        <v>74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</row>
    <row r="64" spans="1:4" ht="51.75" customHeight="1">
      <c r="A64" s="428" t="s">
        <v>158</v>
      </c>
      <c r="B64" s="428"/>
      <c r="C64" s="428"/>
      <c r="D64" s="24"/>
    </row>
    <row r="65" spans="1:4" ht="34.5" customHeight="1">
      <c r="A65" s="428" t="s">
        <v>105</v>
      </c>
      <c r="B65" s="428"/>
      <c r="C65" s="428"/>
      <c r="D65" s="24"/>
    </row>
    <row r="66" spans="1:4" ht="18" customHeight="1">
      <c r="A66" s="428" t="s">
        <v>106</v>
      </c>
      <c r="B66" s="428"/>
      <c r="C66" s="428"/>
      <c r="D66" s="24"/>
    </row>
    <row r="67" spans="1:4" ht="108.75" customHeight="1">
      <c r="A67" s="429" t="s">
        <v>209</v>
      </c>
      <c r="B67" s="429"/>
      <c r="C67" s="429"/>
      <c r="D67" s="429"/>
    </row>
  </sheetData>
  <sheetProtection/>
  <mergeCells count="37">
    <mergeCell ref="D28:D29"/>
    <mergeCell ref="C57:G57"/>
    <mergeCell ref="B54:H54"/>
    <mergeCell ref="A65:C65"/>
    <mergeCell ref="A66:C66"/>
    <mergeCell ref="A67:D67"/>
    <mergeCell ref="A64:C64"/>
    <mergeCell ref="B25:D25"/>
    <mergeCell ref="M55:N55"/>
    <mergeCell ref="A56:A58"/>
    <mergeCell ref="B56:B58"/>
    <mergeCell ref="C56:L56"/>
    <mergeCell ref="M56:N58"/>
    <mergeCell ref="B26:D26"/>
    <mergeCell ref="H57:L57"/>
    <mergeCell ref="B28:B29"/>
    <mergeCell ref="C28:C29"/>
    <mergeCell ref="B8:C8"/>
    <mergeCell ref="A30:D30"/>
    <mergeCell ref="A49:L49"/>
    <mergeCell ref="B51:H51"/>
    <mergeCell ref="B52:H52"/>
    <mergeCell ref="B53:H53"/>
    <mergeCell ref="B12:C12"/>
    <mergeCell ref="A28:A29"/>
    <mergeCell ref="B23:D23"/>
    <mergeCell ref="B24:D24"/>
    <mergeCell ref="B13:C13"/>
    <mergeCell ref="A14:C14"/>
    <mergeCell ref="B11:C11"/>
    <mergeCell ref="A9:C9"/>
    <mergeCell ref="A21:D21"/>
    <mergeCell ref="A3:A4"/>
    <mergeCell ref="B3:C4"/>
    <mergeCell ref="B5:C5"/>
    <mergeCell ref="B6:C6"/>
    <mergeCell ref="B7:C7"/>
  </mergeCells>
  <printOptions/>
  <pageMargins left="0.7086614173228347" right="0.7086614173228347" top="0.39" bottom="0.26" header="0.31496062992125984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7">
      <selection activeCell="B7" sqref="B7"/>
    </sheetView>
  </sheetViews>
  <sheetFormatPr defaultColWidth="9.140625" defaultRowHeight="15"/>
  <cols>
    <col min="1" max="1" width="41.140625" style="1" customWidth="1"/>
    <col min="2" max="2" width="64.8515625" style="1" customWidth="1"/>
    <col min="3" max="16384" width="9.140625" style="1" customWidth="1"/>
  </cols>
  <sheetData>
    <row r="2" spans="1:2" ht="15">
      <c r="A2" s="405" t="s">
        <v>221</v>
      </c>
      <c r="B2" s="410"/>
    </row>
    <row r="3" spans="1:2" ht="56.25" customHeight="1">
      <c r="A3" s="410"/>
      <c r="B3" s="410"/>
    </row>
    <row r="5" spans="1:2" ht="15">
      <c r="A5" s="2" t="s">
        <v>0</v>
      </c>
      <c r="B5" s="17" t="s">
        <v>202</v>
      </c>
    </row>
    <row r="6" spans="1:2" ht="15">
      <c r="A6" s="2" t="s">
        <v>14</v>
      </c>
      <c r="B6" s="17">
        <v>7022010799</v>
      </c>
    </row>
    <row r="7" spans="1:2" ht="15">
      <c r="A7" s="2" t="s">
        <v>15</v>
      </c>
      <c r="B7" s="17">
        <v>702201001</v>
      </c>
    </row>
    <row r="8" spans="1:2" ht="15">
      <c r="A8" s="2" t="s">
        <v>61</v>
      </c>
      <c r="B8" s="17" t="s">
        <v>203</v>
      </c>
    </row>
    <row r="9" spans="1:2" ht="15">
      <c r="A9" s="2" t="s">
        <v>65</v>
      </c>
      <c r="B9" s="44" t="str">
        <f>'Т2'!B8</f>
        <v>план 2014 год</v>
      </c>
    </row>
    <row r="10" ht="15" customHeight="1"/>
    <row r="11" ht="15" hidden="1"/>
    <row r="12" spans="1:2" ht="15">
      <c r="A12" s="38" t="s">
        <v>7</v>
      </c>
      <c r="B12" s="38" t="s">
        <v>3</v>
      </c>
    </row>
    <row r="13" spans="1:2" ht="46.5" customHeight="1">
      <c r="A13" s="39" t="s">
        <v>8</v>
      </c>
      <c r="B13" s="77">
        <v>0</v>
      </c>
    </row>
    <row r="14" spans="1:2" ht="47.25" customHeight="1">
      <c r="A14" s="39" t="s">
        <v>9</v>
      </c>
      <c r="B14" s="77">
        <v>0</v>
      </c>
    </row>
    <row r="15" spans="1:2" ht="48" customHeight="1">
      <c r="A15" s="39" t="s">
        <v>10</v>
      </c>
      <c r="B15" s="77">
        <v>0</v>
      </c>
    </row>
    <row r="16" spans="1:2" ht="51" customHeight="1">
      <c r="A16" s="39" t="s">
        <v>222</v>
      </c>
      <c r="B16" s="77">
        <v>0</v>
      </c>
    </row>
    <row r="19" spans="1:2" ht="15">
      <c r="A19" s="408" t="s">
        <v>107</v>
      </c>
      <c r="B19" s="408"/>
    </row>
    <row r="20" spans="1:2" ht="66.75" customHeight="1">
      <c r="A20" s="408" t="s">
        <v>108</v>
      </c>
      <c r="B20" s="408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30.7109375" style="1" customWidth="1"/>
    <col min="2" max="4" width="9.140625" style="1" customWidth="1"/>
    <col min="5" max="5" width="26.140625" style="1" customWidth="1"/>
    <col min="6" max="16384" width="9.140625" style="1" customWidth="1"/>
  </cols>
  <sheetData>
    <row r="1" spans="1:10" ht="52.5" customHeight="1">
      <c r="A1" s="405" t="s">
        <v>223</v>
      </c>
      <c r="B1" s="405"/>
      <c r="C1" s="405"/>
      <c r="D1" s="405"/>
      <c r="E1" s="405"/>
      <c r="F1" s="405"/>
      <c r="G1" s="405"/>
      <c r="H1" s="405"/>
      <c r="I1" s="405"/>
      <c r="J1" s="405"/>
    </row>
    <row r="2" spans="1:10" ht="15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9" ht="15">
      <c r="A3" s="2" t="s">
        <v>0</v>
      </c>
      <c r="B3" s="436" t="s">
        <v>202</v>
      </c>
      <c r="C3" s="437"/>
      <c r="D3" s="437"/>
      <c r="E3" s="438"/>
      <c r="G3" s="79"/>
      <c r="H3" s="423"/>
      <c r="I3" s="423"/>
    </row>
    <row r="4" spans="1:5" ht="15">
      <c r="A4" s="2" t="s">
        <v>14</v>
      </c>
      <c r="B4" s="394">
        <v>7022010799</v>
      </c>
      <c r="C4" s="394"/>
      <c r="D4" s="394"/>
      <c r="E4" s="394"/>
    </row>
    <row r="5" spans="1:5" ht="15">
      <c r="A5" s="2" t="s">
        <v>15</v>
      </c>
      <c r="B5" s="394">
        <v>702201001</v>
      </c>
      <c r="C5" s="394"/>
      <c r="D5" s="394"/>
      <c r="E5" s="394"/>
    </row>
    <row r="6" spans="1:5" ht="15">
      <c r="A6" s="2" t="s">
        <v>61</v>
      </c>
      <c r="B6" s="394" t="s">
        <v>203</v>
      </c>
      <c r="C6" s="394"/>
      <c r="D6" s="394"/>
      <c r="E6" s="394"/>
    </row>
    <row r="7" spans="1:5" ht="15">
      <c r="A7" s="2" t="s">
        <v>67</v>
      </c>
      <c r="B7" s="394" t="str">
        <f>'Т5'!B9</f>
        <v>план 2014 год</v>
      </c>
      <c r="C7" s="394"/>
      <c r="D7" s="394"/>
      <c r="E7" s="394"/>
    </row>
    <row r="8" spans="2:5" ht="15.75" thickBot="1">
      <c r="B8" s="439"/>
      <c r="C8" s="439"/>
      <c r="D8" s="439"/>
      <c r="E8" s="439"/>
    </row>
    <row r="9" spans="1:10" ht="15">
      <c r="A9" s="430" t="s">
        <v>225</v>
      </c>
      <c r="B9" s="431"/>
      <c r="C9" s="431"/>
      <c r="D9" s="431"/>
      <c r="E9" s="431"/>
      <c r="F9" s="431"/>
      <c r="G9" s="431"/>
      <c r="H9" s="431"/>
      <c r="I9" s="431"/>
      <c r="J9" s="432"/>
    </row>
    <row r="10" spans="1:10" ht="15">
      <c r="A10" s="433"/>
      <c r="B10" s="434"/>
      <c r="C10" s="434"/>
      <c r="D10" s="434"/>
      <c r="E10" s="434"/>
      <c r="F10" s="434"/>
      <c r="G10" s="434"/>
      <c r="H10" s="434"/>
      <c r="I10" s="434"/>
      <c r="J10" s="435"/>
    </row>
    <row r="11" spans="1:10" ht="15">
      <c r="A11" s="433"/>
      <c r="B11" s="434"/>
      <c r="C11" s="434"/>
      <c r="D11" s="434"/>
      <c r="E11" s="434"/>
      <c r="F11" s="434"/>
      <c r="G11" s="434"/>
      <c r="H11" s="434"/>
      <c r="I11" s="434"/>
      <c r="J11" s="435"/>
    </row>
    <row r="12" spans="1:10" ht="15">
      <c r="A12" s="433"/>
      <c r="B12" s="434"/>
      <c r="C12" s="434"/>
      <c r="D12" s="434"/>
      <c r="E12" s="434"/>
      <c r="F12" s="434"/>
      <c r="G12" s="434"/>
      <c r="H12" s="434"/>
      <c r="I12" s="434"/>
      <c r="J12" s="435"/>
    </row>
    <row r="13" spans="1:10" ht="15">
      <c r="A13" s="433"/>
      <c r="B13" s="434"/>
      <c r="C13" s="434"/>
      <c r="D13" s="434"/>
      <c r="E13" s="434"/>
      <c r="F13" s="434"/>
      <c r="G13" s="434"/>
      <c r="H13" s="434"/>
      <c r="I13" s="434"/>
      <c r="J13" s="435"/>
    </row>
    <row r="14" spans="1:10" ht="15">
      <c r="A14" s="433"/>
      <c r="B14" s="434"/>
      <c r="C14" s="434"/>
      <c r="D14" s="434"/>
      <c r="E14" s="434"/>
      <c r="F14" s="434"/>
      <c r="G14" s="434"/>
      <c r="H14" s="434"/>
      <c r="I14" s="434"/>
      <c r="J14" s="435"/>
    </row>
    <row r="15" spans="1:10" ht="15">
      <c r="A15" s="433"/>
      <c r="B15" s="434"/>
      <c r="C15" s="434"/>
      <c r="D15" s="434"/>
      <c r="E15" s="434"/>
      <c r="F15" s="434"/>
      <c r="G15" s="434"/>
      <c r="H15" s="434"/>
      <c r="I15" s="434"/>
      <c r="J15" s="435"/>
    </row>
    <row r="16" spans="1:10" ht="15">
      <c r="A16" s="433"/>
      <c r="B16" s="434"/>
      <c r="C16" s="434"/>
      <c r="D16" s="434"/>
      <c r="E16" s="434"/>
      <c r="F16" s="434"/>
      <c r="G16" s="434"/>
      <c r="H16" s="434"/>
      <c r="I16" s="434"/>
      <c r="J16" s="435"/>
    </row>
    <row r="17" spans="1:10" ht="15">
      <c r="A17" s="116"/>
      <c r="B17" s="117"/>
      <c r="C17" s="117"/>
      <c r="D17" s="117"/>
      <c r="E17" s="117"/>
      <c r="F17" s="117"/>
      <c r="G17" s="117"/>
      <c r="H17" s="117"/>
      <c r="I17" s="117"/>
      <c r="J17" s="118"/>
    </row>
    <row r="18" spans="1:10" ht="15">
      <c r="A18" s="116"/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15">
      <c r="A19" s="116"/>
      <c r="B19" s="117"/>
      <c r="C19" s="117"/>
      <c r="D19" s="117"/>
      <c r="E19" s="117"/>
      <c r="F19" s="117"/>
      <c r="G19" s="117"/>
      <c r="H19" s="117"/>
      <c r="I19" s="117"/>
      <c r="J19" s="118"/>
    </row>
    <row r="20" spans="1:10" ht="15">
      <c r="A20" s="116"/>
      <c r="B20" s="117"/>
      <c r="C20" s="117"/>
      <c r="D20" s="117"/>
      <c r="E20" s="117"/>
      <c r="F20" s="131"/>
      <c r="G20" s="117"/>
      <c r="H20" s="117"/>
      <c r="I20" s="117"/>
      <c r="J20" s="118"/>
    </row>
    <row r="21" spans="1:10" ht="15">
      <c r="A21" s="116"/>
      <c r="B21" s="117"/>
      <c r="C21" s="117"/>
      <c r="D21" s="117"/>
      <c r="E21" s="117"/>
      <c r="F21" s="117"/>
      <c r="G21" s="117"/>
      <c r="H21" s="117"/>
      <c r="I21" s="117"/>
      <c r="J21" s="118"/>
    </row>
    <row r="22" spans="1:10" ht="15">
      <c r="A22" s="116"/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0" ht="15">
      <c r="A23" s="116"/>
      <c r="B23" s="117"/>
      <c r="C23" s="117"/>
      <c r="D23" s="117"/>
      <c r="E23" s="117"/>
      <c r="F23" s="117"/>
      <c r="G23" s="117"/>
      <c r="H23" s="117"/>
      <c r="I23" s="117"/>
      <c r="J23" s="118"/>
    </row>
    <row r="24" spans="1:10" ht="15">
      <c r="A24" s="116"/>
      <c r="B24" s="117"/>
      <c r="C24" s="117"/>
      <c r="D24" s="117"/>
      <c r="E24" s="117"/>
      <c r="F24" s="117"/>
      <c r="G24" s="117"/>
      <c r="H24" s="117"/>
      <c r="I24" s="117"/>
      <c r="J24" s="118"/>
    </row>
    <row r="25" spans="1:10" ht="15.75" thickBot="1">
      <c r="A25" s="119"/>
      <c r="B25" s="120"/>
      <c r="C25" s="120"/>
      <c r="D25" s="120"/>
      <c r="E25" s="120"/>
      <c r="F25" s="120"/>
      <c r="G25" s="120"/>
      <c r="H25" s="120"/>
      <c r="I25" s="120"/>
      <c r="J25" s="121"/>
    </row>
    <row r="27" spans="1:10" ht="33.75" customHeight="1">
      <c r="A27" s="408" t="s">
        <v>109</v>
      </c>
      <c r="B27" s="408"/>
      <c r="C27" s="408"/>
      <c r="D27" s="408"/>
      <c r="E27" s="408"/>
      <c r="F27" s="408"/>
      <c r="G27" s="408"/>
      <c r="H27" s="408"/>
      <c r="I27" s="408"/>
      <c r="J27" s="408"/>
    </row>
  </sheetData>
  <sheetProtection/>
  <mergeCells count="10">
    <mergeCell ref="A9:J16"/>
    <mergeCell ref="A27:J27"/>
    <mergeCell ref="B3:E3"/>
    <mergeCell ref="B4:E4"/>
    <mergeCell ref="B5:E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3"/>
  <legacyDrawing r:id="rId2"/>
  <oleObjects>
    <oleObject progId="Document" shapeId="120000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0">
      <selection activeCell="E22" sqref="E22"/>
    </sheetView>
  </sheetViews>
  <sheetFormatPr defaultColWidth="9.140625" defaultRowHeight="15"/>
  <cols>
    <col min="1" max="1" width="9.140625" style="1" customWidth="1"/>
    <col min="2" max="2" width="34.00390625" style="1" customWidth="1"/>
    <col min="3" max="5" width="9.140625" style="1" customWidth="1"/>
    <col min="6" max="6" width="34.140625" style="1" customWidth="1"/>
    <col min="7" max="16384" width="9.140625" style="1" customWidth="1"/>
  </cols>
  <sheetData>
    <row r="1" spans="2:9" ht="79.5" customHeight="1">
      <c r="B1" s="450" t="s">
        <v>224</v>
      </c>
      <c r="C1" s="450"/>
      <c r="D1" s="450"/>
      <c r="E1" s="450"/>
      <c r="F1" s="450"/>
      <c r="G1" s="450"/>
      <c r="H1" s="450"/>
      <c r="I1" s="450"/>
    </row>
    <row r="2" spans="2:9" ht="15">
      <c r="B2" s="80"/>
      <c r="C2" s="80"/>
      <c r="D2" s="80"/>
      <c r="E2" s="80"/>
      <c r="F2" s="80"/>
      <c r="G2" s="80"/>
      <c r="H2" s="80"/>
      <c r="I2" s="80"/>
    </row>
    <row r="3" spans="2:9" ht="15">
      <c r="B3" s="2" t="s">
        <v>0</v>
      </c>
      <c r="C3" s="394" t="s">
        <v>202</v>
      </c>
      <c r="D3" s="394"/>
      <c r="E3" s="394"/>
      <c r="F3" s="394"/>
      <c r="G3" s="394"/>
      <c r="H3" s="394"/>
      <c r="I3" s="394"/>
    </row>
    <row r="4" spans="2:9" ht="15">
      <c r="B4" s="2" t="s">
        <v>14</v>
      </c>
      <c r="C4" s="394">
        <v>7022010799</v>
      </c>
      <c r="D4" s="394"/>
      <c r="E4" s="394"/>
      <c r="F4" s="394"/>
      <c r="G4" s="394"/>
      <c r="H4" s="394"/>
      <c r="I4" s="394"/>
    </row>
    <row r="5" spans="2:9" ht="15">
      <c r="B5" s="2" t="s">
        <v>15</v>
      </c>
      <c r="C5" s="394">
        <v>702201001</v>
      </c>
      <c r="D5" s="394"/>
      <c r="E5" s="394"/>
      <c r="F5" s="394"/>
      <c r="G5" s="394"/>
      <c r="H5" s="394"/>
      <c r="I5" s="394"/>
    </row>
    <row r="6" spans="2:9" ht="15">
      <c r="B6" s="2" t="s">
        <v>67</v>
      </c>
      <c r="C6" s="394" t="s">
        <v>203</v>
      </c>
      <c r="D6" s="394"/>
      <c r="E6" s="394"/>
      <c r="F6" s="394"/>
      <c r="G6" s="394"/>
      <c r="H6" s="394"/>
      <c r="I6" s="394"/>
    </row>
    <row r="7" spans="2:9" ht="15">
      <c r="B7" s="81"/>
      <c r="C7" s="81"/>
      <c r="D7" s="81"/>
      <c r="E7" s="81"/>
      <c r="F7" s="81"/>
      <c r="G7" s="81"/>
      <c r="H7" s="81"/>
      <c r="I7" s="81"/>
    </row>
    <row r="8" spans="2:9" ht="63" customHeight="1">
      <c r="B8" s="39" t="s">
        <v>69</v>
      </c>
      <c r="C8" s="449">
        <v>0</v>
      </c>
      <c r="D8" s="449"/>
      <c r="E8" s="449"/>
      <c r="F8" s="449"/>
      <c r="G8" s="449"/>
      <c r="H8" s="449"/>
      <c r="I8" s="449"/>
    </row>
    <row r="9" spans="2:9" ht="28.5" customHeight="1">
      <c r="B9" s="82" t="s">
        <v>19</v>
      </c>
      <c r="C9" s="449">
        <v>0</v>
      </c>
      <c r="D9" s="449"/>
      <c r="E9" s="449"/>
      <c r="F9" s="449"/>
      <c r="G9" s="449"/>
      <c r="H9" s="449"/>
      <c r="I9" s="449"/>
    </row>
    <row r="10" spans="2:9" ht="27" customHeight="1">
      <c r="B10" s="82" t="s">
        <v>18</v>
      </c>
      <c r="C10" s="449">
        <v>0</v>
      </c>
      <c r="D10" s="449"/>
      <c r="E10" s="449"/>
      <c r="F10" s="449"/>
      <c r="G10" s="449"/>
      <c r="H10" s="449"/>
      <c r="I10" s="449"/>
    </row>
    <row r="11" spans="2:9" ht="28.5" customHeight="1">
      <c r="B11" s="82" t="s">
        <v>16</v>
      </c>
      <c r="C11" s="449">
        <v>0</v>
      </c>
      <c r="D11" s="449"/>
      <c r="E11" s="449"/>
      <c r="F11" s="449"/>
      <c r="G11" s="449"/>
      <c r="H11" s="449"/>
      <c r="I11" s="449"/>
    </row>
    <row r="12" spans="2:9" ht="27" customHeight="1">
      <c r="B12" s="82" t="s">
        <v>17</v>
      </c>
      <c r="C12" s="449">
        <v>0</v>
      </c>
      <c r="D12" s="449"/>
      <c r="E12" s="449"/>
      <c r="F12" s="449"/>
      <c r="G12" s="449"/>
      <c r="H12" s="449"/>
      <c r="I12" s="449"/>
    </row>
    <row r="14" spans="2:12" ht="22.5" customHeight="1">
      <c r="B14" s="451" t="s">
        <v>55</v>
      </c>
      <c r="C14" s="452"/>
      <c r="D14" s="452"/>
      <c r="E14" s="452"/>
      <c r="F14" s="452"/>
      <c r="G14" s="452"/>
      <c r="H14" s="452"/>
      <c r="I14" s="453"/>
      <c r="J14" s="440" t="s">
        <v>180</v>
      </c>
      <c r="K14" s="441"/>
      <c r="L14" s="442"/>
    </row>
    <row r="15" spans="2:12" ht="27" customHeight="1">
      <c r="B15" s="454" t="s">
        <v>56</v>
      </c>
      <c r="C15" s="455"/>
      <c r="D15" s="455"/>
      <c r="E15" s="455"/>
      <c r="F15" s="455"/>
      <c r="G15" s="455"/>
      <c r="H15" s="455"/>
      <c r="I15" s="456"/>
      <c r="J15" s="443"/>
      <c r="K15" s="444"/>
      <c r="L15" s="445"/>
    </row>
    <row r="16" spans="2:12" ht="57.75" customHeight="1">
      <c r="B16" s="457" t="s">
        <v>70</v>
      </c>
      <c r="C16" s="458"/>
      <c r="D16" s="458"/>
      <c r="E16" s="458"/>
      <c r="F16" s="458"/>
      <c r="G16" s="458"/>
      <c r="H16" s="458"/>
      <c r="I16" s="459"/>
      <c r="J16" s="446"/>
      <c r="K16" s="447"/>
      <c r="L16" s="448"/>
    </row>
    <row r="18" spans="2:9" ht="32.25" customHeight="1">
      <c r="B18" s="408" t="s">
        <v>110</v>
      </c>
      <c r="C18" s="408"/>
      <c r="D18" s="408"/>
      <c r="E18" s="408"/>
      <c r="F18" s="408"/>
      <c r="G18" s="408"/>
      <c r="H18" s="408"/>
      <c r="I18" s="408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view="pageBreakPreview" zoomScale="85" zoomScaleSheetLayoutView="85" zoomScalePageLayoutView="0" workbookViewId="0" topLeftCell="A1">
      <selection activeCell="B38" sqref="B38"/>
    </sheetView>
  </sheetViews>
  <sheetFormatPr defaultColWidth="9.140625" defaultRowHeight="15"/>
  <cols>
    <col min="1" max="1" width="4.8515625" style="134" customWidth="1"/>
    <col min="2" max="2" width="60.421875" style="134" customWidth="1"/>
    <col min="3" max="4" width="15.421875" style="134" customWidth="1"/>
    <col min="5" max="5" width="21.00390625" style="134" customWidth="1"/>
    <col min="6" max="6" width="17.00390625" style="134" customWidth="1"/>
    <col min="7" max="7" width="13.57421875" style="134" customWidth="1"/>
    <col min="8" max="8" width="11.7109375" style="134" customWidth="1"/>
    <col min="9" max="9" width="8.28125" style="134" customWidth="1"/>
    <col min="10" max="10" width="9.140625" style="134" customWidth="1"/>
    <col min="11" max="11" width="11.57421875" style="134" customWidth="1"/>
    <col min="12" max="12" width="14.00390625" style="134" customWidth="1"/>
    <col min="13" max="13" width="11.8515625" style="134" customWidth="1"/>
    <col min="14" max="14" width="9.140625" style="134" customWidth="1"/>
    <col min="15" max="15" width="9.00390625" style="134" customWidth="1"/>
    <col min="16" max="16" width="9.28125" style="134" customWidth="1"/>
    <col min="17" max="17" width="11.57421875" style="134" customWidth="1"/>
    <col min="18" max="18" width="14.7109375" style="135" customWidth="1"/>
    <col min="19" max="19" width="11.57421875" style="138" customWidth="1"/>
    <col min="20" max="22" width="9.140625" style="134" customWidth="1"/>
    <col min="23" max="23" width="12.00390625" style="134" customWidth="1"/>
    <col min="24" max="16384" width="9.140625" style="134" customWidth="1"/>
  </cols>
  <sheetData>
    <row r="1" spans="19:23" ht="16.5" customHeight="1">
      <c r="S1" s="136"/>
      <c r="W1" s="137" t="s">
        <v>299</v>
      </c>
    </row>
    <row r="2" ht="15">
      <c r="W2" s="137" t="s">
        <v>300</v>
      </c>
    </row>
    <row r="3" ht="15">
      <c r="W3" s="137" t="s">
        <v>301</v>
      </c>
    </row>
    <row r="4" ht="15">
      <c r="W4" s="137" t="s">
        <v>302</v>
      </c>
    </row>
    <row r="5" ht="15">
      <c r="S5" s="139"/>
    </row>
    <row r="6" spans="1:23" ht="21.75" customHeight="1">
      <c r="A6" s="469" t="s">
        <v>303</v>
      </c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</row>
    <row r="7" spans="1:19" s="140" customFormat="1" ht="20.25" customHeight="1">
      <c r="A7" s="470" t="s">
        <v>393</v>
      </c>
      <c r="B7" s="470"/>
      <c r="C7" s="470"/>
      <c r="D7" s="470"/>
      <c r="E7" s="470"/>
      <c r="F7" s="470"/>
      <c r="G7" s="470"/>
      <c r="H7" s="470"/>
      <c r="I7" s="470"/>
      <c r="R7" s="141"/>
      <c r="S7" s="142"/>
    </row>
    <row r="8" spans="1:19" s="140" customFormat="1" ht="20.25" customHeight="1">
      <c r="A8" s="470" t="s">
        <v>394</v>
      </c>
      <c r="B8" s="470"/>
      <c r="C8" s="470"/>
      <c r="D8" s="470"/>
      <c r="E8" s="470"/>
      <c r="F8" s="470"/>
      <c r="G8" s="470"/>
      <c r="H8" s="470"/>
      <c r="I8" s="470"/>
      <c r="R8" s="141"/>
      <c r="S8" s="142"/>
    </row>
    <row r="9" ht="15.75" customHeight="1" thickBot="1"/>
    <row r="10" spans="1:23" s="143" customFormat="1" ht="48.75" customHeight="1">
      <c r="A10" s="471" t="s">
        <v>304</v>
      </c>
      <c r="B10" s="472" t="s">
        <v>305</v>
      </c>
      <c r="C10" s="472" t="s">
        <v>306</v>
      </c>
      <c r="D10" s="472" t="s">
        <v>307</v>
      </c>
      <c r="E10" s="473"/>
      <c r="F10" s="474" t="s">
        <v>308</v>
      </c>
      <c r="G10" s="475"/>
      <c r="H10" s="475"/>
      <c r="I10" s="475"/>
      <c r="J10" s="475"/>
      <c r="K10" s="476"/>
      <c r="L10" s="474" t="s">
        <v>309</v>
      </c>
      <c r="M10" s="475"/>
      <c r="N10" s="475"/>
      <c r="O10" s="475"/>
      <c r="P10" s="475"/>
      <c r="Q10" s="476"/>
      <c r="R10" s="474" t="s">
        <v>310</v>
      </c>
      <c r="S10" s="475"/>
      <c r="T10" s="475"/>
      <c r="U10" s="475"/>
      <c r="V10" s="475"/>
      <c r="W10" s="476"/>
    </row>
    <row r="11" spans="1:23" s="143" customFormat="1" ht="34.5" customHeight="1">
      <c r="A11" s="460"/>
      <c r="B11" s="461"/>
      <c r="C11" s="461"/>
      <c r="D11" s="465" t="s">
        <v>311</v>
      </c>
      <c r="E11" s="467" t="s">
        <v>312</v>
      </c>
      <c r="F11" s="460" t="s">
        <v>313</v>
      </c>
      <c r="G11" s="461" t="s">
        <v>314</v>
      </c>
      <c r="H11" s="461"/>
      <c r="I11" s="461"/>
      <c r="J11" s="461"/>
      <c r="K11" s="462"/>
      <c r="L11" s="460" t="s">
        <v>313</v>
      </c>
      <c r="M11" s="461" t="s">
        <v>314</v>
      </c>
      <c r="N11" s="461"/>
      <c r="O11" s="461"/>
      <c r="P11" s="461"/>
      <c r="Q11" s="462"/>
      <c r="R11" s="460" t="s">
        <v>313</v>
      </c>
      <c r="S11" s="461" t="s">
        <v>314</v>
      </c>
      <c r="T11" s="461"/>
      <c r="U11" s="461"/>
      <c r="V11" s="461"/>
      <c r="W11" s="462"/>
    </row>
    <row r="12" spans="1:23" s="147" customFormat="1" ht="63" customHeight="1">
      <c r="A12" s="460"/>
      <c r="B12" s="461"/>
      <c r="C12" s="461"/>
      <c r="D12" s="466"/>
      <c r="E12" s="468"/>
      <c r="F12" s="460"/>
      <c r="G12" s="144" t="s">
        <v>315</v>
      </c>
      <c r="H12" s="144" t="s">
        <v>316</v>
      </c>
      <c r="I12" s="144" t="s">
        <v>317</v>
      </c>
      <c r="J12" s="144" t="s">
        <v>318</v>
      </c>
      <c r="K12" s="145" t="s">
        <v>319</v>
      </c>
      <c r="L12" s="460"/>
      <c r="M12" s="144" t="s">
        <v>315</v>
      </c>
      <c r="N12" s="144" t="s">
        <v>316</v>
      </c>
      <c r="O12" s="144" t="s">
        <v>317</v>
      </c>
      <c r="P12" s="144" t="s">
        <v>318</v>
      </c>
      <c r="Q12" s="145" t="s">
        <v>319</v>
      </c>
      <c r="R12" s="460"/>
      <c r="S12" s="144" t="s">
        <v>315</v>
      </c>
      <c r="T12" s="144" t="s">
        <v>316</v>
      </c>
      <c r="U12" s="144" t="s">
        <v>317</v>
      </c>
      <c r="V12" s="144" t="s">
        <v>318</v>
      </c>
      <c r="W12" s="145" t="s">
        <v>319</v>
      </c>
    </row>
    <row r="13" spans="1:23" s="150" customFormat="1" ht="77.25" customHeight="1">
      <c r="A13" s="148" t="s">
        <v>320</v>
      </c>
      <c r="B13" s="149" t="s">
        <v>321</v>
      </c>
      <c r="C13" s="274"/>
      <c r="D13" s="274"/>
      <c r="E13" s="275"/>
      <c r="F13" s="148"/>
      <c r="G13" s="276"/>
      <c r="H13" s="276"/>
      <c r="I13" s="276"/>
      <c r="J13" s="192"/>
      <c r="K13" s="193" t="s">
        <v>322</v>
      </c>
      <c r="L13" s="148"/>
      <c r="M13" s="276"/>
      <c r="N13" s="276"/>
      <c r="O13" s="276"/>
      <c r="P13" s="192"/>
      <c r="Q13" s="193"/>
      <c r="R13" s="148"/>
      <c r="S13" s="276"/>
      <c r="T13" s="276"/>
      <c r="U13" s="276"/>
      <c r="V13" s="192"/>
      <c r="W13" s="193"/>
    </row>
    <row r="14" spans="1:23" ht="15">
      <c r="A14" s="151"/>
      <c r="B14" s="152" t="s">
        <v>323</v>
      </c>
      <c r="C14" s="277" t="s">
        <v>324</v>
      </c>
      <c r="D14" s="277" t="s">
        <v>324</v>
      </c>
      <c r="E14" s="278" t="s">
        <v>324</v>
      </c>
      <c r="F14" s="279" t="s">
        <v>329</v>
      </c>
      <c r="G14" s="277">
        <v>2549.02</v>
      </c>
      <c r="H14" s="280" t="s">
        <v>326</v>
      </c>
      <c r="I14" s="280" t="s">
        <v>326</v>
      </c>
      <c r="J14" s="280" t="s">
        <v>326</v>
      </c>
      <c r="K14" s="277">
        <f>G14</f>
        <v>2549.02</v>
      </c>
      <c r="L14" s="281" t="s">
        <v>328</v>
      </c>
      <c r="M14" s="277">
        <v>4600</v>
      </c>
      <c r="N14" s="280" t="s">
        <v>326</v>
      </c>
      <c r="O14" s="280" t="s">
        <v>326</v>
      </c>
      <c r="P14" s="280" t="s">
        <v>326</v>
      </c>
      <c r="Q14" s="277">
        <f>SUM(M14:P14)</f>
        <v>4600</v>
      </c>
      <c r="R14" s="281" t="s">
        <v>325</v>
      </c>
      <c r="S14" s="277">
        <v>2390</v>
      </c>
      <c r="T14" s="280" t="s">
        <v>326</v>
      </c>
      <c r="U14" s="280" t="s">
        <v>326</v>
      </c>
      <c r="V14" s="280" t="s">
        <v>326</v>
      </c>
      <c r="W14" s="282">
        <f>SUM(S14:V14)</f>
        <v>2390</v>
      </c>
    </row>
    <row r="15" spans="1:23" ht="15">
      <c r="A15" s="151"/>
      <c r="B15" s="152" t="s">
        <v>327</v>
      </c>
      <c r="C15" s="277" t="s">
        <v>324</v>
      </c>
      <c r="D15" s="277" t="s">
        <v>324</v>
      </c>
      <c r="E15" s="278" t="s">
        <v>324</v>
      </c>
      <c r="F15" s="279" t="s">
        <v>601</v>
      </c>
      <c r="G15" s="280">
        <v>330</v>
      </c>
      <c r="H15" s="280" t="s">
        <v>326</v>
      </c>
      <c r="I15" s="280" t="s">
        <v>326</v>
      </c>
      <c r="J15" s="280" t="s">
        <v>326</v>
      </c>
      <c r="K15" s="283">
        <f>G15</f>
        <v>330</v>
      </c>
      <c r="L15" s="281" t="s">
        <v>602</v>
      </c>
      <c r="M15" s="277">
        <v>165</v>
      </c>
      <c r="N15" s="280" t="s">
        <v>326</v>
      </c>
      <c r="O15" s="280" t="s">
        <v>326</v>
      </c>
      <c r="P15" s="280" t="s">
        <v>326</v>
      </c>
      <c r="Q15" s="277">
        <f>SUM(M15:P15)</f>
        <v>165</v>
      </c>
      <c r="R15" s="281" t="s">
        <v>395</v>
      </c>
      <c r="S15" s="277">
        <v>275</v>
      </c>
      <c r="T15" s="280" t="s">
        <v>326</v>
      </c>
      <c r="U15" s="280" t="s">
        <v>326</v>
      </c>
      <c r="V15" s="280" t="s">
        <v>326</v>
      </c>
      <c r="W15" s="284">
        <f>SUM(S15:V15)</f>
        <v>275</v>
      </c>
    </row>
    <row r="16" spans="1:23" s="140" customFormat="1" ht="15">
      <c r="A16" s="151"/>
      <c r="B16" s="152" t="s">
        <v>334</v>
      </c>
      <c r="C16" s="277" t="s">
        <v>324</v>
      </c>
      <c r="D16" s="277" t="s">
        <v>324</v>
      </c>
      <c r="E16" s="278" t="s">
        <v>324</v>
      </c>
      <c r="F16" s="285"/>
      <c r="G16" s="280" t="s">
        <v>326</v>
      </c>
      <c r="H16" s="280" t="s">
        <v>326</v>
      </c>
      <c r="I16" s="280" t="s">
        <v>326</v>
      </c>
      <c r="J16" s="280" t="s">
        <v>326</v>
      </c>
      <c r="K16" s="277" t="str">
        <f>G16</f>
        <v>–</v>
      </c>
      <c r="L16" s="281" t="s">
        <v>396</v>
      </c>
      <c r="M16" s="277">
        <v>3600</v>
      </c>
      <c r="N16" s="280" t="s">
        <v>326</v>
      </c>
      <c r="O16" s="280" t="s">
        <v>326</v>
      </c>
      <c r="P16" s="280" t="s">
        <v>326</v>
      </c>
      <c r="Q16" s="277">
        <f>SUM(M16:P16)</f>
        <v>3600</v>
      </c>
      <c r="R16" s="280" t="s">
        <v>326</v>
      </c>
      <c r="S16" s="280" t="s">
        <v>326</v>
      </c>
      <c r="T16" s="280" t="s">
        <v>326</v>
      </c>
      <c r="U16" s="280" t="s">
        <v>326</v>
      </c>
      <c r="V16" s="280" t="s">
        <v>326</v>
      </c>
      <c r="W16" s="280" t="s">
        <v>326</v>
      </c>
    </row>
    <row r="17" spans="1:23" s="140" customFormat="1" ht="30">
      <c r="A17" s="151"/>
      <c r="B17" s="152" t="s">
        <v>330</v>
      </c>
      <c r="C17" s="277" t="s">
        <v>324</v>
      </c>
      <c r="D17" s="277" t="s">
        <v>324</v>
      </c>
      <c r="E17" s="278" t="s">
        <v>324</v>
      </c>
      <c r="F17" s="279" t="s">
        <v>332</v>
      </c>
      <c r="G17" s="277">
        <v>2394.99</v>
      </c>
      <c r="H17" s="280" t="s">
        <v>326</v>
      </c>
      <c r="I17" s="280" t="s">
        <v>326</v>
      </c>
      <c r="J17" s="280" t="s">
        <v>326</v>
      </c>
      <c r="K17" s="277">
        <f>G17</f>
        <v>2394.99</v>
      </c>
      <c r="L17" s="280" t="s">
        <v>326</v>
      </c>
      <c r="M17" s="280" t="s">
        <v>326</v>
      </c>
      <c r="N17" s="280" t="s">
        <v>326</v>
      </c>
      <c r="O17" s="280" t="s">
        <v>326</v>
      </c>
      <c r="P17" s="280" t="s">
        <v>326</v>
      </c>
      <c r="Q17" s="277">
        <f>SUM(M17:P17)</f>
        <v>0</v>
      </c>
      <c r="R17" s="281" t="s">
        <v>332</v>
      </c>
      <c r="S17" s="286">
        <v>4714.5</v>
      </c>
      <c r="T17" s="280" t="s">
        <v>326</v>
      </c>
      <c r="U17" s="280" t="s">
        <v>326</v>
      </c>
      <c r="V17" s="280" t="s">
        <v>326</v>
      </c>
      <c r="W17" s="284">
        <f>SUM(S17:V17)</f>
        <v>4714.5</v>
      </c>
    </row>
    <row r="18" spans="1:23" s="150" customFormat="1" ht="28.5">
      <c r="A18" s="153" t="s">
        <v>335</v>
      </c>
      <c r="B18" s="149" t="s">
        <v>336</v>
      </c>
      <c r="C18" s="274"/>
      <c r="D18" s="274"/>
      <c r="E18" s="275"/>
      <c r="F18" s="287"/>
      <c r="G18" s="274"/>
      <c r="H18" s="192"/>
      <c r="I18" s="192"/>
      <c r="J18" s="192"/>
      <c r="K18" s="193"/>
      <c r="L18" s="148"/>
      <c r="M18" s="192"/>
      <c r="N18" s="192"/>
      <c r="O18" s="192"/>
      <c r="P18" s="192"/>
      <c r="Q18" s="193"/>
      <c r="R18" s="148"/>
      <c r="S18" s="288"/>
      <c r="T18" s="288"/>
      <c r="U18" s="288"/>
      <c r="V18" s="288"/>
      <c r="W18" s="289"/>
    </row>
    <row r="19" spans="1:23" s="156" customFormat="1" ht="15">
      <c r="A19" s="154"/>
      <c r="B19" s="155" t="s">
        <v>324</v>
      </c>
      <c r="C19" s="277" t="s">
        <v>324</v>
      </c>
      <c r="D19" s="290" t="s">
        <v>324</v>
      </c>
      <c r="E19" s="291" t="s">
        <v>324</v>
      </c>
      <c r="F19" s="292" t="s">
        <v>326</v>
      </c>
      <c r="G19" s="280" t="s">
        <v>326</v>
      </c>
      <c r="H19" s="280" t="s">
        <v>326</v>
      </c>
      <c r="I19" s="280" t="s">
        <v>326</v>
      </c>
      <c r="J19" s="280" t="s">
        <v>326</v>
      </c>
      <c r="K19" s="283" t="s">
        <v>326</v>
      </c>
      <c r="L19" s="292" t="s">
        <v>326</v>
      </c>
      <c r="M19" s="280" t="s">
        <v>326</v>
      </c>
      <c r="N19" s="280" t="s">
        <v>326</v>
      </c>
      <c r="O19" s="280" t="s">
        <v>326</v>
      </c>
      <c r="P19" s="280" t="s">
        <v>326</v>
      </c>
      <c r="Q19" s="283" t="s">
        <v>326</v>
      </c>
      <c r="R19" s="292" t="s">
        <v>326</v>
      </c>
      <c r="S19" s="293" t="s">
        <v>326</v>
      </c>
      <c r="T19" s="293" t="s">
        <v>326</v>
      </c>
      <c r="U19" s="293" t="s">
        <v>326</v>
      </c>
      <c r="V19" s="293" t="s">
        <v>326</v>
      </c>
      <c r="W19" s="294" t="s">
        <v>326</v>
      </c>
    </row>
    <row r="20" spans="1:23" s="150" customFormat="1" ht="61.5" customHeight="1">
      <c r="A20" s="153" t="s">
        <v>337</v>
      </c>
      <c r="B20" s="149" t="s">
        <v>338</v>
      </c>
      <c r="C20" s="274"/>
      <c r="D20" s="274"/>
      <c r="E20" s="275"/>
      <c r="F20" s="148"/>
      <c r="G20" s="192"/>
      <c r="H20" s="192"/>
      <c r="I20" s="192"/>
      <c r="J20" s="192"/>
      <c r="K20" s="193"/>
      <c r="L20" s="295"/>
      <c r="M20" s="192"/>
      <c r="N20" s="192"/>
      <c r="O20" s="192"/>
      <c r="P20" s="192"/>
      <c r="Q20" s="193"/>
      <c r="R20" s="295"/>
      <c r="S20" s="288"/>
      <c r="T20" s="288"/>
      <c r="U20" s="288"/>
      <c r="V20" s="288"/>
      <c r="W20" s="289"/>
    </row>
    <row r="21" spans="1:23" s="156" customFormat="1" ht="15">
      <c r="A21" s="154"/>
      <c r="B21" s="155" t="s">
        <v>324</v>
      </c>
      <c r="C21" s="277" t="s">
        <v>324</v>
      </c>
      <c r="D21" s="290" t="s">
        <v>324</v>
      </c>
      <c r="E21" s="291" t="s">
        <v>324</v>
      </c>
      <c r="F21" s="292" t="s">
        <v>326</v>
      </c>
      <c r="G21" s="280" t="s">
        <v>326</v>
      </c>
      <c r="H21" s="280" t="s">
        <v>326</v>
      </c>
      <c r="I21" s="280" t="s">
        <v>326</v>
      </c>
      <c r="J21" s="280" t="s">
        <v>326</v>
      </c>
      <c r="K21" s="283" t="s">
        <v>326</v>
      </c>
      <c r="L21" s="292" t="s">
        <v>326</v>
      </c>
      <c r="M21" s="280" t="s">
        <v>326</v>
      </c>
      <c r="N21" s="280" t="s">
        <v>326</v>
      </c>
      <c r="O21" s="280" t="s">
        <v>326</v>
      </c>
      <c r="P21" s="280" t="s">
        <v>326</v>
      </c>
      <c r="Q21" s="283" t="s">
        <v>326</v>
      </c>
      <c r="R21" s="292" t="s">
        <v>326</v>
      </c>
      <c r="S21" s="293" t="s">
        <v>326</v>
      </c>
      <c r="T21" s="293" t="s">
        <v>326</v>
      </c>
      <c r="U21" s="293" t="s">
        <v>326</v>
      </c>
      <c r="V21" s="293" t="s">
        <v>326</v>
      </c>
      <c r="W21" s="294" t="s">
        <v>326</v>
      </c>
    </row>
    <row r="22" spans="1:23" s="150" customFormat="1" ht="45" customHeight="1">
      <c r="A22" s="153" t="s">
        <v>339</v>
      </c>
      <c r="B22" s="149" t="s">
        <v>340</v>
      </c>
      <c r="C22" s="274"/>
      <c r="D22" s="274"/>
      <c r="E22" s="275"/>
      <c r="F22" s="148"/>
      <c r="G22" s="192"/>
      <c r="H22" s="192"/>
      <c r="I22" s="192"/>
      <c r="J22" s="192"/>
      <c r="K22" s="193"/>
      <c r="L22" s="148"/>
      <c r="M22" s="192"/>
      <c r="N22" s="192"/>
      <c r="O22" s="192"/>
      <c r="P22" s="192"/>
      <c r="Q22" s="193"/>
      <c r="R22" s="148"/>
      <c r="S22" s="288"/>
      <c r="T22" s="288"/>
      <c r="U22" s="288"/>
      <c r="V22" s="288"/>
      <c r="W22" s="289"/>
    </row>
    <row r="23" spans="1:23" s="156" customFormat="1" ht="15">
      <c r="A23" s="154"/>
      <c r="B23" s="155" t="s">
        <v>324</v>
      </c>
      <c r="C23" s="277" t="s">
        <v>324</v>
      </c>
      <c r="D23" s="290" t="s">
        <v>324</v>
      </c>
      <c r="E23" s="291" t="s">
        <v>324</v>
      </c>
      <c r="F23" s="292" t="s">
        <v>326</v>
      </c>
      <c r="G23" s="280" t="s">
        <v>326</v>
      </c>
      <c r="H23" s="280" t="s">
        <v>326</v>
      </c>
      <c r="I23" s="280" t="s">
        <v>326</v>
      </c>
      <c r="J23" s="280" t="s">
        <v>326</v>
      </c>
      <c r="K23" s="283" t="s">
        <v>326</v>
      </c>
      <c r="L23" s="292" t="s">
        <v>326</v>
      </c>
      <c r="M23" s="280" t="s">
        <v>326</v>
      </c>
      <c r="N23" s="280" t="s">
        <v>326</v>
      </c>
      <c r="O23" s="280" t="s">
        <v>326</v>
      </c>
      <c r="P23" s="280" t="s">
        <v>326</v>
      </c>
      <c r="Q23" s="283" t="s">
        <v>326</v>
      </c>
      <c r="R23" s="292" t="s">
        <v>326</v>
      </c>
      <c r="S23" s="293" t="s">
        <v>326</v>
      </c>
      <c r="T23" s="293" t="s">
        <v>326</v>
      </c>
      <c r="U23" s="293" t="s">
        <v>326</v>
      </c>
      <c r="V23" s="293" t="s">
        <v>326</v>
      </c>
      <c r="W23" s="294" t="s">
        <v>326</v>
      </c>
    </row>
    <row r="24" spans="1:23" s="150" customFormat="1" ht="30.75" customHeight="1">
      <c r="A24" s="153" t="s">
        <v>341</v>
      </c>
      <c r="B24" s="149" t="s">
        <v>342</v>
      </c>
      <c r="C24" s="274"/>
      <c r="D24" s="274"/>
      <c r="E24" s="275"/>
      <c r="F24" s="296"/>
      <c r="G24" s="297"/>
      <c r="H24" s="297"/>
      <c r="I24" s="297"/>
      <c r="J24" s="297"/>
      <c r="K24" s="298"/>
      <c r="L24" s="148"/>
      <c r="M24" s="192"/>
      <c r="N24" s="192"/>
      <c r="O24" s="192"/>
      <c r="P24" s="192"/>
      <c r="Q24" s="193"/>
      <c r="R24" s="148"/>
      <c r="S24" s="288"/>
      <c r="T24" s="288"/>
      <c r="U24" s="288"/>
      <c r="V24" s="288"/>
      <c r="W24" s="289"/>
    </row>
    <row r="25" spans="1:23" ht="45">
      <c r="A25" s="151"/>
      <c r="B25" s="157" t="s">
        <v>343</v>
      </c>
      <c r="C25" s="277" t="s">
        <v>324</v>
      </c>
      <c r="D25" s="290" t="s">
        <v>324</v>
      </c>
      <c r="E25" s="291" t="s">
        <v>324</v>
      </c>
      <c r="F25" s="281" t="s">
        <v>331</v>
      </c>
      <c r="G25" s="277">
        <v>1472.77</v>
      </c>
      <c r="H25" s="280" t="s">
        <v>326</v>
      </c>
      <c r="I25" s="280" t="s">
        <v>326</v>
      </c>
      <c r="J25" s="280" t="s">
        <v>326</v>
      </c>
      <c r="K25" s="277">
        <f>G25</f>
        <v>1472.77</v>
      </c>
      <c r="L25" s="281" t="s">
        <v>333</v>
      </c>
      <c r="M25" s="277">
        <v>2086</v>
      </c>
      <c r="N25" s="280" t="s">
        <v>326</v>
      </c>
      <c r="O25" s="280" t="s">
        <v>326</v>
      </c>
      <c r="P25" s="280" t="s">
        <v>326</v>
      </c>
      <c r="Q25" s="277">
        <f>SUM(M25:P25)</f>
        <v>2086</v>
      </c>
      <c r="R25" s="292" t="s">
        <v>326</v>
      </c>
      <c r="S25" s="293" t="s">
        <v>326</v>
      </c>
      <c r="T25" s="293" t="s">
        <v>326</v>
      </c>
      <c r="U25" s="293" t="s">
        <v>326</v>
      </c>
      <c r="V25" s="293" t="s">
        <v>326</v>
      </c>
      <c r="W25" s="294" t="s">
        <v>326</v>
      </c>
    </row>
    <row r="26" spans="1:23" ht="30">
      <c r="A26" s="151"/>
      <c r="B26" s="157" t="s">
        <v>344</v>
      </c>
      <c r="C26" s="299">
        <v>8.1</v>
      </c>
      <c r="D26" s="290">
        <v>2428.85</v>
      </c>
      <c r="E26" s="300" t="s">
        <v>603</v>
      </c>
      <c r="F26" s="277" t="s">
        <v>604</v>
      </c>
      <c r="G26" s="277">
        <v>2793.68</v>
      </c>
      <c r="H26" s="280" t="s">
        <v>326</v>
      </c>
      <c r="I26" s="280" t="s">
        <v>326</v>
      </c>
      <c r="J26" s="280" t="s">
        <v>326</v>
      </c>
      <c r="K26" s="277">
        <f>G26</f>
        <v>2793.68</v>
      </c>
      <c r="L26" s="281" t="s">
        <v>605</v>
      </c>
      <c r="M26" s="277">
        <v>11790</v>
      </c>
      <c r="N26" s="277"/>
      <c r="O26" s="277"/>
      <c r="P26" s="277"/>
      <c r="Q26" s="277">
        <f>SUM(M26:P26)</f>
        <v>11790</v>
      </c>
      <c r="R26" s="301" t="s">
        <v>606</v>
      </c>
      <c r="S26" s="277">
        <v>3038.12</v>
      </c>
      <c r="T26" s="280" t="s">
        <v>326</v>
      </c>
      <c r="U26" s="280" t="s">
        <v>326</v>
      </c>
      <c r="V26" s="280" t="s">
        <v>326</v>
      </c>
      <c r="W26" s="302">
        <f>SUM(S26:V26)</f>
        <v>3038.12</v>
      </c>
    </row>
    <row r="27" spans="1:23" s="150" customFormat="1" ht="33" customHeight="1">
      <c r="A27" s="153" t="s">
        <v>345</v>
      </c>
      <c r="B27" s="149" t="s">
        <v>346</v>
      </c>
      <c r="C27" s="274"/>
      <c r="D27" s="274"/>
      <c r="E27" s="275"/>
      <c r="F27" s="148"/>
      <c r="G27" s="274"/>
      <c r="H27" s="192"/>
      <c r="I27" s="192"/>
      <c r="J27" s="192"/>
      <c r="K27" s="193"/>
      <c r="L27" s="295"/>
      <c r="M27" s="192"/>
      <c r="N27" s="192"/>
      <c r="O27" s="192"/>
      <c r="P27" s="192"/>
      <c r="Q27" s="193"/>
      <c r="R27" s="295"/>
      <c r="S27" s="288"/>
      <c r="T27" s="288"/>
      <c r="U27" s="288"/>
      <c r="V27" s="288"/>
      <c r="W27" s="289"/>
    </row>
    <row r="28" spans="1:23" s="156" customFormat="1" ht="34.5" customHeight="1">
      <c r="A28" s="154"/>
      <c r="B28" s="158" t="s">
        <v>347</v>
      </c>
      <c r="C28" s="277" t="s">
        <v>324</v>
      </c>
      <c r="D28" s="290" t="s">
        <v>324</v>
      </c>
      <c r="E28" s="291" t="s">
        <v>324</v>
      </c>
      <c r="F28" s="301" t="s">
        <v>607</v>
      </c>
      <c r="G28" s="277">
        <v>2586.89</v>
      </c>
      <c r="H28" s="280" t="s">
        <v>326</v>
      </c>
      <c r="I28" s="280" t="s">
        <v>326</v>
      </c>
      <c r="J28" s="280" t="s">
        <v>326</v>
      </c>
      <c r="K28" s="283">
        <f>SUM(G28:J28)</f>
        <v>2586.89</v>
      </c>
      <c r="L28" s="301" t="s">
        <v>607</v>
      </c>
      <c r="M28" s="303">
        <v>2757.63</v>
      </c>
      <c r="N28" s="280" t="s">
        <v>326</v>
      </c>
      <c r="O28" s="280" t="s">
        <v>326</v>
      </c>
      <c r="P28" s="280" t="s">
        <v>326</v>
      </c>
      <c r="Q28" s="283">
        <f>SUM(M28:P28)</f>
        <v>2757.63</v>
      </c>
      <c r="R28" s="301" t="s">
        <v>607</v>
      </c>
      <c r="S28" s="303">
        <v>2956.18</v>
      </c>
      <c r="T28" s="293"/>
      <c r="U28" s="293"/>
      <c r="V28" s="293"/>
      <c r="W28" s="302">
        <f>SUM(S28:V28)</f>
        <v>2956.18</v>
      </c>
    </row>
    <row r="29" spans="1:23" s="150" customFormat="1" ht="47.25" customHeight="1">
      <c r="A29" s="153" t="s">
        <v>348</v>
      </c>
      <c r="B29" s="149" t="s">
        <v>349</v>
      </c>
      <c r="C29" s="274"/>
      <c r="D29" s="274"/>
      <c r="E29" s="275"/>
      <c r="F29" s="148"/>
      <c r="G29" s="274"/>
      <c r="H29" s="192"/>
      <c r="I29" s="192"/>
      <c r="J29" s="192"/>
      <c r="K29" s="193"/>
      <c r="L29" s="295"/>
      <c r="M29" s="192"/>
      <c r="N29" s="192"/>
      <c r="O29" s="192"/>
      <c r="P29" s="192"/>
      <c r="Q29" s="193"/>
      <c r="R29" s="295"/>
      <c r="S29" s="192"/>
      <c r="T29" s="192"/>
      <c r="U29" s="192"/>
      <c r="V29" s="192"/>
      <c r="W29" s="193"/>
    </row>
    <row r="30" spans="1:23" s="156" customFormat="1" ht="15.75" thickBot="1">
      <c r="A30" s="159"/>
      <c r="B30" s="160" t="s">
        <v>324</v>
      </c>
      <c r="C30" s="304" t="s">
        <v>324</v>
      </c>
      <c r="D30" s="305" t="s">
        <v>324</v>
      </c>
      <c r="E30" s="306" t="s">
        <v>324</v>
      </c>
      <c r="F30" s="307" t="s">
        <v>326</v>
      </c>
      <c r="G30" s="308" t="s">
        <v>326</v>
      </c>
      <c r="H30" s="308" t="s">
        <v>326</v>
      </c>
      <c r="I30" s="308" t="s">
        <v>326</v>
      </c>
      <c r="J30" s="308" t="s">
        <v>326</v>
      </c>
      <c r="K30" s="309" t="s">
        <v>326</v>
      </c>
      <c r="L30" s="307" t="s">
        <v>326</v>
      </c>
      <c r="M30" s="308" t="s">
        <v>326</v>
      </c>
      <c r="N30" s="308" t="s">
        <v>326</v>
      </c>
      <c r="O30" s="308" t="s">
        <v>326</v>
      </c>
      <c r="P30" s="308" t="s">
        <v>326</v>
      </c>
      <c r="Q30" s="309" t="s">
        <v>326</v>
      </c>
      <c r="R30" s="307" t="s">
        <v>326</v>
      </c>
      <c r="S30" s="310" t="s">
        <v>326</v>
      </c>
      <c r="T30" s="310" t="s">
        <v>326</v>
      </c>
      <c r="U30" s="310" t="s">
        <v>326</v>
      </c>
      <c r="V30" s="310" t="s">
        <v>326</v>
      </c>
      <c r="W30" s="311" t="s">
        <v>326</v>
      </c>
    </row>
    <row r="31" spans="1:17" ht="30" customHeight="1">
      <c r="A31" s="161" t="s">
        <v>350</v>
      </c>
      <c r="B31" s="463" t="s">
        <v>351</v>
      </c>
      <c r="C31" s="463"/>
      <c r="D31" s="463"/>
      <c r="E31" s="463"/>
      <c r="F31" s="463"/>
      <c r="G31" s="463"/>
      <c r="H31" s="463"/>
      <c r="I31" s="463"/>
      <c r="J31" s="463"/>
      <c r="K31" s="463"/>
      <c r="L31" s="162"/>
      <c r="M31" s="162"/>
      <c r="N31" s="162"/>
      <c r="O31" s="162"/>
      <c r="P31" s="162"/>
      <c r="Q31" s="162"/>
    </row>
    <row r="32" spans="1:16" ht="21" customHeight="1">
      <c r="A32" s="161" t="s">
        <v>352</v>
      </c>
      <c r="B32" s="134" t="s">
        <v>353</v>
      </c>
      <c r="J32" s="170"/>
      <c r="O32" s="163"/>
      <c r="P32" s="163"/>
    </row>
    <row r="33" ht="21" customHeight="1">
      <c r="A33" s="161"/>
    </row>
    <row r="35" ht="15">
      <c r="B35" s="134" t="s">
        <v>354</v>
      </c>
    </row>
    <row r="36" spans="2:3" ht="15">
      <c r="B36" s="464" t="s">
        <v>355</v>
      </c>
      <c r="C36" s="464"/>
    </row>
    <row r="37" ht="15">
      <c r="B37" s="164"/>
    </row>
    <row r="38" spans="2:8" ht="15.75">
      <c r="B38" s="165" t="s">
        <v>356</v>
      </c>
      <c r="C38" s="165"/>
      <c r="D38" s="165"/>
      <c r="E38" s="165"/>
      <c r="H38" s="166"/>
    </row>
    <row r="39" spans="2:5" ht="15.75">
      <c r="B39" s="165" t="s">
        <v>357</v>
      </c>
      <c r="C39" s="165"/>
      <c r="D39" s="312" t="s">
        <v>358</v>
      </c>
      <c r="E39" s="313"/>
    </row>
    <row r="40" spans="2:5" ht="15.75">
      <c r="B40" s="165" t="s">
        <v>359</v>
      </c>
      <c r="C40" s="165"/>
      <c r="D40" s="312" t="s">
        <v>360</v>
      </c>
      <c r="E40" s="313"/>
    </row>
    <row r="41" spans="2:5" ht="47.25">
      <c r="B41" s="314" t="s">
        <v>361</v>
      </c>
      <c r="C41" s="165"/>
      <c r="D41" s="312" t="s">
        <v>362</v>
      </c>
      <c r="E41" s="313"/>
    </row>
    <row r="42" ht="15">
      <c r="G42" s="170"/>
    </row>
    <row r="45" spans="2:19" ht="15">
      <c r="B45" s="171" t="s">
        <v>363</v>
      </c>
      <c r="R45" s="134"/>
      <c r="S45" s="134"/>
    </row>
    <row r="46" spans="2:19" ht="15">
      <c r="B46" s="166" t="s">
        <v>364</v>
      </c>
      <c r="R46" s="134"/>
      <c r="S46" s="134"/>
    </row>
    <row r="47" spans="2:19" ht="15">
      <c r="B47" s="166" t="s">
        <v>365</v>
      </c>
      <c r="R47" s="134"/>
      <c r="S47" s="134"/>
    </row>
    <row r="48" spans="2:19" ht="15">
      <c r="B48" s="166"/>
      <c r="R48" s="134"/>
      <c r="S48" s="134"/>
    </row>
    <row r="49" spans="2:19" ht="15">
      <c r="B49" s="166"/>
      <c r="R49" s="134"/>
      <c r="S49" s="134"/>
    </row>
    <row r="50" spans="2:19" ht="15">
      <c r="B50" s="166"/>
      <c r="R50" s="134"/>
      <c r="S50" s="134"/>
    </row>
    <row r="51" spans="2:19" ht="15">
      <c r="B51" s="166"/>
      <c r="R51" s="134"/>
      <c r="S51" s="134"/>
    </row>
    <row r="52" spans="2:19" ht="15">
      <c r="B52" s="166"/>
      <c r="R52" s="134"/>
      <c r="S52" s="134"/>
    </row>
    <row r="54" spans="2:19" ht="15">
      <c r="B54" s="166" t="s">
        <v>397</v>
      </c>
      <c r="R54" s="134"/>
      <c r="S54" s="134"/>
    </row>
    <row r="55" spans="2:19" ht="15">
      <c r="B55" s="171" t="s">
        <v>398</v>
      </c>
      <c r="R55" s="134"/>
      <c r="S55" s="134"/>
    </row>
    <row r="56" spans="2:19" ht="15">
      <c r="B56" s="166"/>
      <c r="R56" s="134"/>
      <c r="S56" s="134"/>
    </row>
    <row r="57" spans="2:19" ht="15">
      <c r="B57" s="166"/>
      <c r="R57" s="134"/>
      <c r="S57" s="134"/>
    </row>
    <row r="58" spans="2:19" ht="15">
      <c r="B58" s="166" t="s">
        <v>366</v>
      </c>
      <c r="R58" s="134"/>
      <c r="S58" s="134"/>
    </row>
    <row r="59" spans="2:19" ht="15">
      <c r="B59" s="166"/>
      <c r="R59" s="134"/>
      <c r="S59" s="134"/>
    </row>
    <row r="60" spans="2:19" ht="15">
      <c r="B60" s="166"/>
      <c r="R60" s="134"/>
      <c r="S60" s="134"/>
    </row>
    <row r="61" spans="2:19" ht="15">
      <c r="B61" s="166"/>
      <c r="R61" s="134"/>
      <c r="S61" s="134"/>
    </row>
    <row r="62" spans="2:19" ht="15">
      <c r="B62" s="166"/>
      <c r="R62" s="134"/>
      <c r="S62" s="134"/>
    </row>
    <row r="63" spans="2:19" ht="15">
      <c r="B63" s="166"/>
      <c r="R63" s="134"/>
      <c r="S63" s="134"/>
    </row>
    <row r="64" spans="2:19" ht="15">
      <c r="B64" s="166"/>
      <c r="R64" s="134"/>
      <c r="S64" s="134"/>
    </row>
    <row r="65" spans="2:19" ht="15">
      <c r="B65" s="166"/>
      <c r="R65" s="134"/>
      <c r="S65" s="134"/>
    </row>
    <row r="66" spans="2:19" ht="15">
      <c r="B66" s="166" t="s">
        <v>399</v>
      </c>
      <c r="R66" s="134"/>
      <c r="S66" s="134"/>
    </row>
    <row r="67" spans="2:19" ht="15">
      <c r="B67" s="171" t="s">
        <v>400</v>
      </c>
      <c r="R67" s="134"/>
      <c r="S67" s="134"/>
    </row>
    <row r="68" spans="2:19" ht="15">
      <c r="B68" s="166" t="s">
        <v>367</v>
      </c>
      <c r="R68" s="134"/>
      <c r="S68" s="134"/>
    </row>
    <row r="69" spans="2:19" ht="15">
      <c r="B69" s="166"/>
      <c r="R69" s="134"/>
      <c r="S69" s="134"/>
    </row>
    <row r="70" spans="2:19" ht="15">
      <c r="B70" s="166" t="s">
        <v>368</v>
      </c>
      <c r="R70" s="134"/>
      <c r="S70" s="134"/>
    </row>
    <row r="71" spans="2:19" ht="15">
      <c r="B71" s="166" t="s">
        <v>369</v>
      </c>
      <c r="R71" s="134"/>
      <c r="S71" s="134"/>
    </row>
    <row r="72" spans="2:19" ht="15">
      <c r="B72" s="166"/>
      <c r="R72" s="134"/>
      <c r="S72" s="134"/>
    </row>
    <row r="73" spans="2:19" ht="15">
      <c r="B73" s="166"/>
      <c r="R73" s="134"/>
      <c r="S73" s="134"/>
    </row>
    <row r="74" spans="2:19" ht="15">
      <c r="B74" s="166"/>
      <c r="R74" s="134"/>
      <c r="S74" s="134"/>
    </row>
    <row r="75" spans="2:19" ht="15">
      <c r="B75" s="166"/>
      <c r="R75" s="134"/>
      <c r="S75" s="134"/>
    </row>
    <row r="76" spans="2:19" ht="15">
      <c r="B76" s="166"/>
      <c r="R76" s="134"/>
      <c r="S76" s="134"/>
    </row>
    <row r="77" spans="2:19" ht="15">
      <c r="B77" s="166" t="s">
        <v>401</v>
      </c>
      <c r="R77" s="134"/>
      <c r="S77" s="134"/>
    </row>
    <row r="78" spans="2:19" ht="15">
      <c r="B78" s="171" t="s">
        <v>402</v>
      </c>
      <c r="R78" s="134"/>
      <c r="S78" s="134"/>
    </row>
    <row r="79" spans="2:19" ht="15">
      <c r="B79" s="171" t="s">
        <v>403</v>
      </c>
      <c r="R79" s="134"/>
      <c r="S79" s="134"/>
    </row>
    <row r="80" spans="2:19" ht="15">
      <c r="B80" s="166" t="s">
        <v>370</v>
      </c>
      <c r="R80" s="134"/>
      <c r="S80" s="134"/>
    </row>
  </sheetData>
  <sheetProtection/>
  <mergeCells count="20">
    <mergeCell ref="A6:W6"/>
    <mergeCell ref="A7:I7"/>
    <mergeCell ref="A8:I8"/>
    <mergeCell ref="A10:A12"/>
    <mergeCell ref="B10:B12"/>
    <mergeCell ref="C10:C12"/>
    <mergeCell ref="D10:E10"/>
    <mergeCell ref="F10:K10"/>
    <mergeCell ref="L10:Q10"/>
    <mergeCell ref="R10:W10"/>
    <mergeCell ref="R11:R12"/>
    <mergeCell ref="S11:W11"/>
    <mergeCell ref="B31:K31"/>
    <mergeCell ref="B36:C36"/>
    <mergeCell ref="D11:D12"/>
    <mergeCell ref="E11:E12"/>
    <mergeCell ref="F11:F12"/>
    <mergeCell ref="G11:K11"/>
    <mergeCell ref="L11:L12"/>
    <mergeCell ref="M11:Q11"/>
  </mergeCells>
  <conditionalFormatting sqref="M28">
    <cfRule type="cellIs" priority="2" dxfId="2" operator="equal" stopIfTrue="1">
      <formula>0</formula>
    </cfRule>
  </conditionalFormatting>
  <conditionalFormatting sqref="S28">
    <cfRule type="cellIs" priority="1" dxfId="2" operator="equal" stopIfTrue="1">
      <formula>0</formula>
    </cfRule>
  </conditionalFormatting>
  <printOptions horizontalCentered="1"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scale="4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view="pageBreakPreview" zoomScale="70" zoomScaleNormal="75" zoomScaleSheetLayoutView="70" zoomScalePageLayoutView="0" workbookViewId="0" topLeftCell="A13">
      <selection activeCell="F28" sqref="F28"/>
    </sheetView>
  </sheetViews>
  <sheetFormatPr defaultColWidth="9.140625" defaultRowHeight="15"/>
  <cols>
    <col min="1" max="1" width="4.8515625" style="166" customWidth="1"/>
    <col min="2" max="2" width="60.421875" style="166" customWidth="1"/>
    <col min="3" max="3" width="38.28125" style="166" customWidth="1"/>
    <col min="4" max="4" width="19.140625" style="166" customWidth="1"/>
    <col min="5" max="5" width="18.00390625" style="166" customWidth="1"/>
    <col min="6" max="6" width="18.8515625" style="166" customWidth="1"/>
    <col min="7" max="7" width="18.28125" style="166" customWidth="1"/>
    <col min="8" max="21" width="9.140625" style="172" customWidth="1"/>
    <col min="22" max="16384" width="9.140625" style="166" customWidth="1"/>
  </cols>
  <sheetData>
    <row r="1" spans="1:7" ht="15">
      <c r="A1" s="134"/>
      <c r="B1" s="134"/>
      <c r="C1" s="134"/>
      <c r="D1" s="134"/>
      <c r="E1" s="134"/>
      <c r="F1" s="134"/>
      <c r="G1" s="137" t="s">
        <v>404</v>
      </c>
    </row>
    <row r="2" spans="1:7" ht="15">
      <c r="A2" s="134"/>
      <c r="B2" s="134"/>
      <c r="C2" s="134"/>
      <c r="D2" s="134"/>
      <c r="E2" s="134"/>
      <c r="F2" s="134"/>
      <c r="G2" s="137" t="s">
        <v>300</v>
      </c>
    </row>
    <row r="3" spans="1:7" ht="15">
      <c r="A3" s="134"/>
      <c r="B3" s="134"/>
      <c r="C3" s="134"/>
      <c r="D3" s="134"/>
      <c r="E3" s="134"/>
      <c r="F3" s="134"/>
      <c r="G3" s="137" t="s">
        <v>301</v>
      </c>
    </row>
    <row r="4" spans="1:7" ht="15">
      <c r="A4" s="134"/>
      <c r="B4" s="134"/>
      <c r="C4" s="137"/>
      <c r="D4" s="137"/>
      <c r="E4" s="134"/>
      <c r="F4" s="134"/>
      <c r="G4" s="137" t="s">
        <v>405</v>
      </c>
    </row>
    <row r="5" spans="1:7" ht="15">
      <c r="A5" s="134"/>
      <c r="B5" s="134"/>
      <c r="C5" s="134"/>
      <c r="D5" s="134"/>
      <c r="E5" s="134"/>
      <c r="F5" s="134"/>
      <c r="G5" s="134"/>
    </row>
    <row r="6" spans="1:7" ht="65.25" customHeight="1">
      <c r="A6" s="469" t="s">
        <v>406</v>
      </c>
      <c r="B6" s="469"/>
      <c r="C6" s="469"/>
      <c r="D6" s="469"/>
      <c r="E6" s="469"/>
      <c r="F6" s="469"/>
      <c r="G6" s="469"/>
    </row>
    <row r="7" spans="1:21" s="175" customFormat="1" ht="20.25" customHeight="1">
      <c r="A7" s="470" t="s">
        <v>407</v>
      </c>
      <c r="B7" s="470"/>
      <c r="C7" s="470"/>
      <c r="D7" s="470"/>
      <c r="E7" s="470"/>
      <c r="F7" s="470"/>
      <c r="G7" s="140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</row>
    <row r="8" spans="1:21" s="175" customFormat="1" ht="20.25" customHeight="1">
      <c r="A8" s="470" t="s">
        <v>408</v>
      </c>
      <c r="B8" s="470"/>
      <c r="C8" s="470"/>
      <c r="D8" s="470"/>
      <c r="E8" s="470"/>
      <c r="F8" s="470"/>
      <c r="G8" s="140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</row>
    <row r="9" spans="1:7" ht="15.75" thickBot="1">
      <c r="A9" s="134"/>
      <c r="B9" s="479"/>
      <c r="C9" s="479"/>
      <c r="D9" s="479"/>
      <c r="E9" s="479"/>
      <c r="F9" s="479"/>
      <c r="G9" s="134"/>
    </row>
    <row r="10" spans="1:21" s="177" customFormat="1" ht="24.75" customHeight="1">
      <c r="A10" s="480" t="s">
        <v>304</v>
      </c>
      <c r="B10" s="472" t="s">
        <v>305</v>
      </c>
      <c r="C10" s="483" t="s">
        <v>409</v>
      </c>
      <c r="D10" s="483" t="s">
        <v>410</v>
      </c>
      <c r="E10" s="475"/>
      <c r="F10" s="475"/>
      <c r="G10" s="475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</row>
    <row r="11" spans="1:21" s="177" customFormat="1" ht="21.75" customHeight="1">
      <c r="A11" s="481"/>
      <c r="B11" s="461"/>
      <c r="C11" s="484"/>
      <c r="D11" s="461" t="s">
        <v>411</v>
      </c>
      <c r="E11" s="461" t="s">
        <v>412</v>
      </c>
      <c r="F11" s="461" t="s">
        <v>413</v>
      </c>
      <c r="G11" s="461" t="s">
        <v>414</v>
      </c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</row>
    <row r="12" spans="1:21" s="179" customFormat="1" ht="52.5" customHeight="1">
      <c r="A12" s="482"/>
      <c r="B12" s="461"/>
      <c r="C12" s="484"/>
      <c r="D12" s="461"/>
      <c r="E12" s="461"/>
      <c r="F12" s="461"/>
      <c r="G12" s="461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</row>
    <row r="13" spans="1:21" s="185" customFormat="1" ht="74.25" customHeight="1">
      <c r="A13" s="180" t="s">
        <v>320</v>
      </c>
      <c r="B13" s="181" t="s">
        <v>415</v>
      </c>
      <c r="C13" s="182"/>
      <c r="D13" s="183"/>
      <c r="E13" s="183"/>
      <c r="F13" s="183"/>
      <c r="G13" s="183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</row>
    <row r="14" spans="1:21" s="175" customFormat="1" ht="30">
      <c r="A14" s="186"/>
      <c r="B14" s="152" t="s">
        <v>323</v>
      </c>
      <c r="C14" s="146" t="s">
        <v>416</v>
      </c>
      <c r="D14" s="187">
        <v>100</v>
      </c>
      <c r="E14" s="187">
        <v>100</v>
      </c>
      <c r="F14" s="187">
        <v>100</v>
      </c>
      <c r="G14" s="187">
        <v>100</v>
      </c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</row>
    <row r="15" spans="1:21" s="175" customFormat="1" ht="45">
      <c r="A15" s="186"/>
      <c r="B15" s="152" t="s">
        <v>327</v>
      </c>
      <c r="C15" s="144" t="s">
        <v>417</v>
      </c>
      <c r="D15" s="187">
        <v>100</v>
      </c>
      <c r="E15" s="187">
        <v>100</v>
      </c>
      <c r="F15" s="187">
        <v>100</v>
      </c>
      <c r="G15" s="187">
        <v>100</v>
      </c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</row>
    <row r="16" spans="1:21" s="175" customFormat="1" ht="30">
      <c r="A16" s="186"/>
      <c r="B16" s="152" t="s">
        <v>608</v>
      </c>
      <c r="C16" s="146" t="s">
        <v>416</v>
      </c>
      <c r="D16" s="187">
        <v>100</v>
      </c>
      <c r="E16" s="187" t="s">
        <v>183</v>
      </c>
      <c r="F16" s="187">
        <v>100</v>
      </c>
      <c r="G16" s="187" t="s">
        <v>183</v>
      </c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</row>
    <row r="17" spans="1:21" s="175" customFormat="1" ht="30">
      <c r="A17" s="186"/>
      <c r="B17" s="152" t="s">
        <v>418</v>
      </c>
      <c r="C17" s="146" t="s">
        <v>419</v>
      </c>
      <c r="D17" s="187">
        <v>100</v>
      </c>
      <c r="E17" s="187">
        <v>100</v>
      </c>
      <c r="F17" s="187" t="s">
        <v>183</v>
      </c>
      <c r="G17" s="187">
        <v>100</v>
      </c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</row>
    <row r="18" spans="1:21" s="185" customFormat="1" ht="28.5">
      <c r="A18" s="191" t="s">
        <v>335</v>
      </c>
      <c r="B18" s="149" t="s">
        <v>336</v>
      </c>
      <c r="C18" s="183"/>
      <c r="D18" s="192"/>
      <c r="E18" s="192"/>
      <c r="F18" s="192"/>
      <c r="G18" s="192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</row>
    <row r="19" spans="1:21" s="175" customFormat="1" ht="15">
      <c r="A19" s="186"/>
      <c r="B19" s="188" t="s">
        <v>324</v>
      </c>
      <c r="C19" s="189" t="s">
        <v>326</v>
      </c>
      <c r="D19" s="189" t="s">
        <v>326</v>
      </c>
      <c r="E19" s="189" t="s">
        <v>326</v>
      </c>
      <c r="F19" s="189" t="s">
        <v>326</v>
      </c>
      <c r="G19" s="190" t="s">
        <v>326</v>
      </c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</row>
    <row r="20" spans="1:21" s="185" customFormat="1" ht="57" customHeight="1">
      <c r="A20" s="191" t="s">
        <v>337</v>
      </c>
      <c r="B20" s="149" t="s">
        <v>338</v>
      </c>
      <c r="C20" s="194"/>
      <c r="D20" s="183"/>
      <c r="E20" s="183"/>
      <c r="F20" s="183"/>
      <c r="G20" s="183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</row>
    <row r="21" spans="1:21" s="175" customFormat="1" ht="15">
      <c r="A21" s="186"/>
      <c r="B21" s="188" t="s">
        <v>324</v>
      </c>
      <c r="C21" s="189" t="s">
        <v>326</v>
      </c>
      <c r="D21" s="189" t="s">
        <v>326</v>
      </c>
      <c r="E21" s="189" t="s">
        <v>326</v>
      </c>
      <c r="F21" s="189" t="s">
        <v>326</v>
      </c>
      <c r="G21" s="190" t="s">
        <v>326</v>
      </c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</row>
    <row r="22" spans="1:21" s="185" customFormat="1" ht="45" customHeight="1">
      <c r="A22" s="191" t="s">
        <v>339</v>
      </c>
      <c r="B22" s="149" t="s">
        <v>340</v>
      </c>
      <c r="C22" s="183"/>
      <c r="D22" s="183"/>
      <c r="E22" s="183"/>
      <c r="F22" s="183"/>
      <c r="G22" s="183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</row>
    <row r="23" spans="1:21" s="175" customFormat="1" ht="15">
      <c r="A23" s="186"/>
      <c r="B23" s="188" t="s">
        <v>324</v>
      </c>
      <c r="C23" s="189" t="s">
        <v>326</v>
      </c>
      <c r="D23" s="189" t="s">
        <v>326</v>
      </c>
      <c r="E23" s="189" t="s">
        <v>326</v>
      </c>
      <c r="F23" s="189" t="s">
        <v>326</v>
      </c>
      <c r="G23" s="190" t="s">
        <v>326</v>
      </c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</row>
    <row r="24" spans="1:21" s="185" customFormat="1" ht="43.5" customHeight="1">
      <c r="A24" s="191" t="s">
        <v>341</v>
      </c>
      <c r="B24" s="149" t="s">
        <v>420</v>
      </c>
      <c r="C24" s="183"/>
      <c r="D24" s="183"/>
      <c r="E24" s="183"/>
      <c r="F24" s="183"/>
      <c r="G24" s="183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</row>
    <row r="25" spans="1:24" s="200" customFormat="1" ht="45">
      <c r="A25" s="195"/>
      <c r="B25" s="157" t="s">
        <v>343</v>
      </c>
      <c r="C25" s="196" t="s">
        <v>421</v>
      </c>
      <c r="D25" s="197">
        <v>100</v>
      </c>
      <c r="E25" s="197">
        <v>100</v>
      </c>
      <c r="F25" s="197">
        <v>100</v>
      </c>
      <c r="G25" s="190" t="s">
        <v>326</v>
      </c>
      <c r="H25" s="198"/>
      <c r="I25" s="198"/>
      <c r="J25" s="199"/>
      <c r="K25" s="199"/>
      <c r="L25" s="199"/>
      <c r="M25" s="199"/>
      <c r="N25" s="198"/>
      <c r="O25" s="198"/>
      <c r="P25" s="199"/>
      <c r="Q25" s="198"/>
      <c r="R25" s="198"/>
      <c r="S25" s="198"/>
      <c r="T25" s="198"/>
      <c r="U25" s="198"/>
      <c r="W25" s="199"/>
      <c r="X25" s="199"/>
    </row>
    <row r="26" spans="1:24" s="200" customFormat="1" ht="30">
      <c r="A26" s="195"/>
      <c r="B26" s="157" t="s">
        <v>344</v>
      </c>
      <c r="C26" s="201" t="s">
        <v>422</v>
      </c>
      <c r="D26" s="187" t="s">
        <v>423</v>
      </c>
      <c r="E26" s="315">
        <v>0.43</v>
      </c>
      <c r="F26" s="316">
        <v>1.47</v>
      </c>
      <c r="G26" s="316">
        <v>0.27</v>
      </c>
      <c r="H26" s="198"/>
      <c r="I26" s="198"/>
      <c r="J26" s="199"/>
      <c r="K26" s="199"/>
      <c r="L26" s="199"/>
      <c r="M26" s="199"/>
      <c r="N26" s="198"/>
      <c r="O26" s="198"/>
      <c r="P26" s="199"/>
      <c r="Q26" s="198"/>
      <c r="R26" s="198"/>
      <c r="S26" s="198"/>
      <c r="T26" s="198"/>
      <c r="U26" s="198"/>
      <c r="W26" s="199"/>
      <c r="X26" s="199"/>
    </row>
    <row r="27" spans="1:21" s="185" customFormat="1" ht="32.25" customHeight="1">
      <c r="A27" s="191" t="s">
        <v>345</v>
      </c>
      <c r="B27" s="149" t="s">
        <v>346</v>
      </c>
      <c r="C27" s="183"/>
      <c r="D27" s="183"/>
      <c r="E27" s="183"/>
      <c r="F27" s="183"/>
      <c r="G27" s="183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</row>
    <row r="28" spans="1:21" s="204" customFormat="1" ht="45">
      <c r="A28" s="202"/>
      <c r="B28" s="158" t="s">
        <v>347</v>
      </c>
      <c r="C28" s="201" t="s">
        <v>424</v>
      </c>
      <c r="D28" s="203">
        <v>100</v>
      </c>
      <c r="E28" s="203">
        <v>100</v>
      </c>
      <c r="F28" s="203">
        <v>100</v>
      </c>
      <c r="G28" s="203">
        <v>100</v>
      </c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</row>
    <row r="29" spans="1:21" s="185" customFormat="1" ht="47.25" customHeight="1">
      <c r="A29" s="191" t="s">
        <v>348</v>
      </c>
      <c r="B29" s="149" t="s">
        <v>349</v>
      </c>
      <c r="C29" s="183"/>
      <c r="D29" s="183"/>
      <c r="E29" s="183"/>
      <c r="F29" s="183"/>
      <c r="G29" s="183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</row>
    <row r="30" spans="1:21" s="175" customFormat="1" ht="15.75" thickBot="1">
      <c r="A30" s="205"/>
      <c r="B30" s="206" t="s">
        <v>324</v>
      </c>
      <c r="C30" s="207" t="s">
        <v>326</v>
      </c>
      <c r="D30" s="207" t="s">
        <v>326</v>
      </c>
      <c r="E30" s="207" t="s">
        <v>326</v>
      </c>
      <c r="F30" s="207" t="s">
        <v>326</v>
      </c>
      <c r="G30" s="208" t="s">
        <v>326</v>
      </c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</row>
    <row r="31" spans="1:15" ht="38.25" customHeight="1">
      <c r="A31" s="161" t="s">
        <v>350</v>
      </c>
      <c r="B31" s="477" t="s">
        <v>351</v>
      </c>
      <c r="C31" s="477"/>
      <c r="D31" s="477"/>
      <c r="E31" s="477"/>
      <c r="F31" s="477"/>
      <c r="G31" s="209"/>
      <c r="H31" s="210"/>
      <c r="I31" s="210"/>
      <c r="J31" s="210"/>
      <c r="K31" s="210"/>
      <c r="L31" s="210"/>
      <c r="M31" s="210"/>
      <c r="N31" s="210"/>
      <c r="O31" s="210"/>
    </row>
    <row r="32" spans="1:7" ht="33" customHeight="1">
      <c r="A32" s="161" t="s">
        <v>352</v>
      </c>
      <c r="B32" s="463" t="s">
        <v>425</v>
      </c>
      <c r="C32" s="463"/>
      <c r="D32" s="463"/>
      <c r="E32" s="463"/>
      <c r="F32" s="463"/>
      <c r="G32" s="134"/>
    </row>
    <row r="33" spans="1:7" ht="33.75" customHeight="1">
      <c r="A33" s="161" t="s">
        <v>426</v>
      </c>
      <c r="B33" s="463" t="s">
        <v>427</v>
      </c>
      <c r="C33" s="463"/>
      <c r="D33" s="463"/>
      <c r="E33" s="463"/>
      <c r="F33" s="463"/>
      <c r="G33" s="134"/>
    </row>
    <row r="34" spans="1:7" ht="33.75" customHeight="1">
      <c r="A34" s="169" t="s">
        <v>428</v>
      </c>
      <c r="B34" s="478" t="s">
        <v>429</v>
      </c>
      <c r="C34" s="478"/>
      <c r="D34" s="478"/>
      <c r="E34" s="478"/>
      <c r="F34" s="478"/>
      <c r="G34" s="134"/>
    </row>
    <row r="35" spans="1:7" ht="15">
      <c r="A35" s="134"/>
      <c r="B35" s="134"/>
      <c r="C35" s="134"/>
      <c r="D35" s="134"/>
      <c r="E35" s="134"/>
      <c r="F35" s="134"/>
      <c r="G35" s="134"/>
    </row>
    <row r="36" spans="1:7" ht="15">
      <c r="A36" s="134"/>
      <c r="B36" s="134" t="s">
        <v>354</v>
      </c>
      <c r="C36" s="134"/>
      <c r="D36" s="134"/>
      <c r="E36" s="134"/>
      <c r="F36" s="134"/>
      <c r="G36" s="134"/>
    </row>
    <row r="37" spans="1:7" ht="15">
      <c r="A37" s="134"/>
      <c r="B37" s="464" t="s">
        <v>430</v>
      </c>
      <c r="C37" s="464"/>
      <c r="D37" s="134"/>
      <c r="E37" s="134"/>
      <c r="F37" s="134"/>
      <c r="G37" s="134"/>
    </row>
    <row r="38" spans="1:7" ht="15">
      <c r="A38" s="134"/>
      <c r="B38" s="134"/>
      <c r="C38" s="134"/>
      <c r="D38" s="134"/>
      <c r="E38" s="134"/>
      <c r="F38" s="134"/>
      <c r="G38" s="134"/>
    </row>
    <row r="39" spans="1:21" ht="15.75">
      <c r="A39" s="134"/>
      <c r="B39" s="134" t="s">
        <v>356</v>
      </c>
      <c r="C39" s="134"/>
      <c r="D39" s="165"/>
      <c r="E39" s="134"/>
      <c r="F39" s="134"/>
      <c r="G39" s="134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</row>
    <row r="40" spans="1:7" ht="15">
      <c r="A40" s="134"/>
      <c r="B40" s="134" t="s">
        <v>357</v>
      </c>
      <c r="C40" s="134"/>
      <c r="D40" s="167" t="s">
        <v>358</v>
      </c>
      <c r="F40" s="134"/>
      <c r="G40" s="134"/>
    </row>
    <row r="41" spans="1:21" ht="15">
      <c r="A41" s="134"/>
      <c r="B41" s="134" t="s">
        <v>359</v>
      </c>
      <c r="C41" s="134"/>
      <c r="D41" s="167" t="s">
        <v>360</v>
      </c>
      <c r="F41" s="134"/>
      <c r="G41" s="134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</row>
    <row r="42" spans="1:21" ht="30">
      <c r="A42" s="134"/>
      <c r="B42" s="168" t="s">
        <v>361</v>
      </c>
      <c r="C42" s="134"/>
      <c r="D42" s="167" t="s">
        <v>362</v>
      </c>
      <c r="F42" s="134"/>
      <c r="G42" s="134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</row>
  </sheetData>
  <sheetProtection/>
  <mergeCells count="17">
    <mergeCell ref="A6:G6"/>
    <mergeCell ref="A7:F7"/>
    <mergeCell ref="A8:F8"/>
    <mergeCell ref="B9:F9"/>
    <mergeCell ref="A10:A12"/>
    <mergeCell ref="B10:B12"/>
    <mergeCell ref="C10:C12"/>
    <mergeCell ref="D10:G10"/>
    <mergeCell ref="D11:D12"/>
    <mergeCell ref="E11:E12"/>
    <mergeCell ref="B37:C37"/>
    <mergeCell ref="F11:F12"/>
    <mergeCell ref="G11:G12"/>
    <mergeCell ref="B31:F31"/>
    <mergeCell ref="B32:F32"/>
    <mergeCell ref="B33:F33"/>
    <mergeCell ref="B34:F34"/>
  </mergeCells>
  <printOptions horizontalCentered="1"/>
  <pageMargins left="0.4724409448818898" right="0.3" top="0.5118110236220472" bottom="0.5511811023622047" header="0.5118110236220472" footer="0.5118110236220472"/>
  <pageSetup fitToHeight="1" fitToWidth="1" horizontalDpi="600" verticalDpi="600" orientation="portrait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18"/>
  <sheetViews>
    <sheetView zoomScalePageLayoutView="0" workbookViewId="0" topLeftCell="A7">
      <selection activeCell="B12" sqref="B12:B13"/>
    </sheetView>
  </sheetViews>
  <sheetFormatPr defaultColWidth="9.140625" defaultRowHeight="15"/>
  <cols>
    <col min="1" max="1" width="62.140625" style="0" customWidth="1"/>
    <col min="2" max="3" width="42.7109375" style="0" customWidth="1"/>
    <col min="4" max="4" width="47.140625" style="107" customWidth="1"/>
  </cols>
  <sheetData>
    <row r="1" spans="1:2" ht="61.5" customHeight="1">
      <c r="A1" s="339" t="s">
        <v>262</v>
      </c>
      <c r="B1" s="340"/>
    </row>
    <row r="2" spans="1:3" ht="31.5">
      <c r="A2" s="108" t="s">
        <v>263</v>
      </c>
      <c r="B2" s="109" t="s">
        <v>264</v>
      </c>
      <c r="C2" s="107"/>
    </row>
    <row r="3" spans="1:3" ht="31.5">
      <c r="A3" s="108" t="s">
        <v>265</v>
      </c>
      <c r="B3" s="109" t="s">
        <v>266</v>
      </c>
      <c r="C3" s="107"/>
    </row>
    <row r="4" spans="1:3" ht="78.75">
      <c r="A4" s="108" t="s">
        <v>267</v>
      </c>
      <c r="B4" s="110" t="s">
        <v>268</v>
      </c>
      <c r="C4" s="107"/>
    </row>
    <row r="5" spans="1:3" ht="31.5">
      <c r="A5" s="108" t="s">
        <v>269</v>
      </c>
      <c r="B5" s="110" t="s">
        <v>270</v>
      </c>
      <c r="C5" s="107"/>
    </row>
    <row r="6" spans="1:3" ht="31.5">
      <c r="A6" s="108" t="s">
        <v>271</v>
      </c>
      <c r="B6" s="111" t="s">
        <v>270</v>
      </c>
      <c r="C6" s="107"/>
    </row>
    <row r="7" spans="1:3" ht="30.75">
      <c r="A7" s="108" t="s">
        <v>272</v>
      </c>
      <c r="B7" s="110" t="s">
        <v>273</v>
      </c>
      <c r="C7" s="107"/>
    </row>
    <row r="8" spans="1:3" ht="31.5">
      <c r="A8" s="108" t="s">
        <v>274</v>
      </c>
      <c r="B8" s="112" t="s">
        <v>275</v>
      </c>
      <c r="C8" s="107"/>
    </row>
    <row r="9" spans="1:3" ht="15.75">
      <c r="A9" s="108" t="s">
        <v>276</v>
      </c>
      <c r="B9" s="113" t="s">
        <v>277</v>
      </c>
      <c r="C9" s="107"/>
    </row>
    <row r="10" spans="1:3" ht="47.25">
      <c r="A10" s="108" t="s">
        <v>278</v>
      </c>
      <c r="B10" s="112" t="s">
        <v>610</v>
      </c>
      <c r="C10" s="107"/>
    </row>
    <row r="11" spans="1:4" ht="78.75">
      <c r="A11" s="108" t="s">
        <v>279</v>
      </c>
      <c r="B11" s="110" t="str">
        <f>'[1]Ф.1.(п.15.а. п.18)'!$B$11</f>
        <v>производство тепловой энергии (мощности) не в режиме комбинированной выработки электрической и тепловой энергии источниками тепловой энергии</v>
      </c>
      <c r="C11" s="114"/>
      <c r="D11" s="114"/>
    </row>
    <row r="12" spans="1:3" ht="31.5">
      <c r="A12" s="132" t="s">
        <v>280</v>
      </c>
      <c r="B12" s="485">
        <f>'[15]Ф.1.(п.15.а. п.18)'!$B$12</f>
        <v>77.15</v>
      </c>
      <c r="C12" s="107"/>
    </row>
    <row r="13" spans="1:3" ht="31.5">
      <c r="A13" s="132" t="s">
        <v>281</v>
      </c>
      <c r="B13" s="485">
        <f>'[15]Ф.1.(п.15.а. п.18)'!$B$13</f>
        <v>11.6</v>
      </c>
      <c r="C13" s="107"/>
    </row>
    <row r="14" spans="1:3" ht="31.5">
      <c r="A14" s="132" t="s">
        <v>282</v>
      </c>
      <c r="B14" s="318" t="s">
        <v>183</v>
      </c>
      <c r="C14" s="107"/>
    </row>
    <row r="15" spans="1:3" ht="31.5">
      <c r="A15" s="132" t="s">
        <v>283</v>
      </c>
      <c r="B15" s="318" t="s">
        <v>183</v>
      </c>
      <c r="C15" s="107"/>
    </row>
    <row r="16" spans="1:3" ht="31.5">
      <c r="A16" s="132" t="s">
        <v>284</v>
      </c>
      <c r="B16" s="319" t="str">
        <f>'[15]Ф.1.(п.15.а. п.18)'!$B$16</f>
        <v>16 (105,4 Гкал)</v>
      </c>
      <c r="C16" s="107"/>
    </row>
    <row r="17" spans="1:3" ht="15.75">
      <c r="A17" s="132" t="s">
        <v>285</v>
      </c>
      <c r="B17" s="133" t="s">
        <v>183</v>
      </c>
      <c r="C17" s="107"/>
    </row>
    <row r="18" ht="15">
      <c r="C18" s="107"/>
    </row>
  </sheetData>
  <sheetProtection/>
  <mergeCells count="1">
    <mergeCell ref="A1:B1"/>
  </mergeCells>
  <hyperlinks>
    <hyperlink ref="B9" r:id="rId1" display="ent_secr@energoneft-t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4"/>
  <sheetViews>
    <sheetView zoomScalePageLayoutView="0" workbookViewId="0" topLeftCell="A100">
      <selection activeCell="C130" sqref="C130"/>
    </sheetView>
  </sheetViews>
  <sheetFormatPr defaultColWidth="9.140625" defaultRowHeight="15"/>
  <cols>
    <col min="1" max="1" width="9.140625" style="52" customWidth="1"/>
    <col min="2" max="2" width="6.8515625" style="52" customWidth="1"/>
    <col min="3" max="3" width="43.8515625" style="52" customWidth="1"/>
    <col min="4" max="4" width="13.28125" style="52" customWidth="1"/>
    <col min="5" max="5" width="11.7109375" style="52" customWidth="1"/>
    <col min="6" max="6" width="13.421875" style="52" customWidth="1"/>
    <col min="7" max="7" width="13.140625" style="52" customWidth="1"/>
    <col min="8" max="9" width="11.7109375" style="52" customWidth="1"/>
    <col min="10" max="10" width="13.28125" style="52" customWidth="1"/>
    <col min="11" max="13" width="10.7109375" style="52" customWidth="1"/>
    <col min="14" max="14" width="21.8515625" style="52" customWidth="1"/>
    <col min="15" max="15" width="10.7109375" style="52" customWidth="1"/>
    <col min="16" max="16" width="12.28125" style="52" customWidth="1"/>
    <col min="17" max="16384" width="9.140625" style="52" customWidth="1"/>
  </cols>
  <sheetData>
    <row r="2" spans="2:9" ht="37.5" customHeight="1">
      <c r="B2" s="374" t="s">
        <v>232</v>
      </c>
      <c r="C2" s="374"/>
      <c r="D2" s="374"/>
      <c r="E2" s="374"/>
      <c r="F2" s="374"/>
      <c r="G2" s="374"/>
      <c r="H2" s="374"/>
      <c r="I2" s="374"/>
    </row>
    <row r="3" spans="2:9" ht="15">
      <c r="B3" s="53"/>
      <c r="C3" s="53"/>
      <c r="D3" s="53"/>
      <c r="E3" s="53"/>
      <c r="F3" s="53"/>
      <c r="G3" s="53"/>
      <c r="H3" s="53"/>
      <c r="I3" s="53"/>
    </row>
    <row r="4" spans="2:9" ht="15">
      <c r="B4" s="375" t="s">
        <v>0</v>
      </c>
      <c r="C4" s="375"/>
      <c r="D4" s="356" t="s">
        <v>202</v>
      </c>
      <c r="E4" s="356"/>
      <c r="F4" s="356"/>
      <c r="G4" s="356"/>
      <c r="H4" s="356"/>
      <c r="I4" s="356"/>
    </row>
    <row r="5" spans="2:9" ht="15">
      <c r="B5" s="348" t="s">
        <v>14</v>
      </c>
      <c r="C5" s="348"/>
      <c r="D5" s="356">
        <v>7022010799</v>
      </c>
      <c r="E5" s="356"/>
      <c r="F5" s="356"/>
      <c r="G5" s="356"/>
      <c r="H5" s="356"/>
      <c r="I5" s="356"/>
    </row>
    <row r="6" spans="2:9" ht="15">
      <c r="B6" s="348" t="s">
        <v>15</v>
      </c>
      <c r="C6" s="348"/>
      <c r="D6" s="356">
        <v>702201001</v>
      </c>
      <c r="E6" s="356"/>
      <c r="F6" s="356"/>
      <c r="G6" s="356"/>
      <c r="H6" s="356"/>
      <c r="I6" s="356"/>
    </row>
    <row r="7" spans="2:9" ht="15">
      <c r="B7" s="348" t="s">
        <v>57</v>
      </c>
      <c r="C7" s="348"/>
      <c r="D7" s="356" t="s">
        <v>203</v>
      </c>
      <c r="E7" s="356"/>
      <c r="F7" s="356"/>
      <c r="G7" s="356"/>
      <c r="H7" s="356"/>
      <c r="I7" s="356"/>
    </row>
    <row r="8" spans="1:9" ht="15">
      <c r="A8" s="347"/>
      <c r="B8" s="355" t="s">
        <v>212</v>
      </c>
      <c r="C8" s="355"/>
      <c r="D8" s="363" t="s">
        <v>434</v>
      </c>
      <c r="E8" s="364"/>
      <c r="F8" s="364"/>
      <c r="G8" s="364"/>
      <c r="H8" s="364"/>
      <c r="I8" s="364"/>
    </row>
    <row r="9" spans="1:9" ht="15">
      <c r="A9" s="347"/>
      <c r="B9" s="355"/>
      <c r="C9" s="355"/>
      <c r="D9" s="364"/>
      <c r="E9" s="364"/>
      <c r="F9" s="364"/>
      <c r="G9" s="364"/>
      <c r="H9" s="364"/>
      <c r="I9" s="364"/>
    </row>
    <row r="10" spans="2:9" ht="35.25" customHeight="1">
      <c r="B10" s="355" t="s">
        <v>227</v>
      </c>
      <c r="C10" s="355"/>
      <c r="D10" s="365" t="s">
        <v>432</v>
      </c>
      <c r="E10" s="366"/>
      <c r="F10" s="366"/>
      <c r="G10" s="366"/>
      <c r="H10" s="366"/>
      <c r="I10" s="366"/>
    </row>
    <row r="11" spans="2:9" ht="15">
      <c r="B11" s="355" t="s">
        <v>58</v>
      </c>
      <c r="C11" s="355"/>
      <c r="D11" s="367" t="s">
        <v>226</v>
      </c>
      <c r="E11" s="356"/>
      <c r="F11" s="356"/>
      <c r="G11" s="356"/>
      <c r="H11" s="356"/>
      <c r="I11" s="356"/>
    </row>
    <row r="12" spans="2:9" ht="15">
      <c r="B12" s="348" t="s">
        <v>1</v>
      </c>
      <c r="C12" s="348"/>
      <c r="D12" s="357" t="s">
        <v>433</v>
      </c>
      <c r="E12" s="358"/>
      <c r="F12" s="358"/>
      <c r="G12" s="358"/>
      <c r="H12" s="358"/>
      <c r="I12" s="358"/>
    </row>
    <row r="13" spans="2:9" ht="40.5" customHeight="1">
      <c r="B13" s="359" t="s">
        <v>380</v>
      </c>
      <c r="C13" s="360"/>
      <c r="D13" s="361"/>
      <c r="E13" s="361"/>
      <c r="F13" s="361"/>
      <c r="G13" s="361"/>
      <c r="H13" s="361"/>
      <c r="I13" s="362"/>
    </row>
    <row r="14" spans="2:9" ht="15.75" thickBot="1">
      <c r="B14" s="353"/>
      <c r="C14" s="354"/>
      <c r="D14" s="354"/>
      <c r="E14" s="354"/>
      <c r="F14" s="354"/>
      <c r="G14" s="354"/>
      <c r="H14" s="354"/>
      <c r="I14" s="354"/>
    </row>
    <row r="15" spans="2:15" ht="15">
      <c r="B15" s="376" t="s">
        <v>204</v>
      </c>
      <c r="C15" s="391"/>
      <c r="D15" s="379" t="s">
        <v>228</v>
      </c>
      <c r="E15" s="380"/>
      <c r="F15" s="380"/>
      <c r="G15" s="380"/>
      <c r="H15" s="380"/>
      <c r="I15" s="381"/>
      <c r="J15" s="379" t="s">
        <v>229</v>
      </c>
      <c r="K15" s="380"/>
      <c r="L15" s="380"/>
      <c r="M15" s="380"/>
      <c r="N15" s="380"/>
      <c r="O15" s="381"/>
    </row>
    <row r="16" spans="2:15" ht="14.25" customHeight="1">
      <c r="B16" s="377"/>
      <c r="C16" s="392"/>
      <c r="D16" s="382" t="s">
        <v>185</v>
      </c>
      <c r="E16" s="388" t="s">
        <v>186</v>
      </c>
      <c r="F16" s="389"/>
      <c r="G16" s="389"/>
      <c r="H16" s="390"/>
      <c r="I16" s="385" t="s">
        <v>187</v>
      </c>
      <c r="J16" s="382" t="s">
        <v>185</v>
      </c>
      <c r="K16" s="388" t="s">
        <v>186</v>
      </c>
      <c r="L16" s="389"/>
      <c r="M16" s="389"/>
      <c r="N16" s="390"/>
      <c r="O16" s="385" t="s">
        <v>187</v>
      </c>
    </row>
    <row r="17" spans="2:15" ht="15">
      <c r="B17" s="377"/>
      <c r="C17" s="392"/>
      <c r="D17" s="383"/>
      <c r="E17" s="54" t="s">
        <v>188</v>
      </c>
      <c r="F17" s="85" t="s">
        <v>189</v>
      </c>
      <c r="G17" s="85" t="s">
        <v>190</v>
      </c>
      <c r="H17" s="85" t="s">
        <v>191</v>
      </c>
      <c r="I17" s="386"/>
      <c r="J17" s="383"/>
      <c r="K17" s="54" t="s">
        <v>188</v>
      </c>
      <c r="L17" s="85" t="s">
        <v>189</v>
      </c>
      <c r="M17" s="85" t="s">
        <v>190</v>
      </c>
      <c r="N17" s="85" t="s">
        <v>191</v>
      </c>
      <c r="O17" s="386"/>
    </row>
    <row r="18" spans="2:15" ht="33">
      <c r="B18" s="378"/>
      <c r="C18" s="393"/>
      <c r="D18" s="384"/>
      <c r="E18" s="55" t="s">
        <v>213</v>
      </c>
      <c r="F18" s="86" t="s">
        <v>214</v>
      </c>
      <c r="G18" s="86" t="s">
        <v>215</v>
      </c>
      <c r="H18" s="86" t="s">
        <v>216</v>
      </c>
      <c r="I18" s="387"/>
      <c r="J18" s="384"/>
      <c r="K18" s="55" t="s">
        <v>213</v>
      </c>
      <c r="L18" s="86" t="s">
        <v>214</v>
      </c>
      <c r="M18" s="86" t="s">
        <v>215</v>
      </c>
      <c r="N18" s="86" t="s">
        <v>216</v>
      </c>
      <c r="O18" s="387"/>
    </row>
    <row r="19" spans="2:15" s="56" customFormat="1" ht="14.25" customHeight="1">
      <c r="B19" s="92">
        <v>1</v>
      </c>
      <c r="C19" s="368" t="s">
        <v>192</v>
      </c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70"/>
    </row>
    <row r="20" spans="2:15" ht="15">
      <c r="B20" s="93"/>
      <c r="C20" s="57" t="s">
        <v>193</v>
      </c>
      <c r="D20" s="106">
        <v>3545.5</v>
      </c>
      <c r="E20" s="58"/>
      <c r="F20" s="59"/>
      <c r="G20" s="58"/>
      <c r="H20" s="58"/>
      <c r="I20" s="94"/>
      <c r="J20" s="106">
        <v>3690.29</v>
      </c>
      <c r="K20" s="58"/>
      <c r="L20" s="59"/>
      <c r="M20" s="58"/>
      <c r="N20" s="58"/>
      <c r="O20" s="94"/>
    </row>
    <row r="21" spans="2:15" ht="15">
      <c r="B21" s="95"/>
      <c r="C21" s="60" t="s">
        <v>194</v>
      </c>
      <c r="D21" s="60"/>
      <c r="E21" s="61"/>
      <c r="F21" s="62"/>
      <c r="G21" s="61"/>
      <c r="H21" s="61"/>
      <c r="I21" s="96"/>
      <c r="J21" s="60"/>
      <c r="K21" s="61"/>
      <c r="L21" s="62"/>
      <c r="M21" s="61"/>
      <c r="N21" s="61"/>
      <c r="O21" s="96"/>
    </row>
    <row r="22" spans="2:15" ht="15">
      <c r="B22" s="97"/>
      <c r="C22" s="63" t="s">
        <v>195</v>
      </c>
      <c r="D22" s="63"/>
      <c r="E22" s="64"/>
      <c r="F22" s="65"/>
      <c r="G22" s="64"/>
      <c r="H22" s="64"/>
      <c r="I22" s="98"/>
      <c r="J22" s="63"/>
      <c r="K22" s="64"/>
      <c r="L22" s="65"/>
      <c r="M22" s="64"/>
      <c r="N22" s="64"/>
      <c r="O22" s="98"/>
    </row>
    <row r="23" spans="2:15" ht="15">
      <c r="B23" s="99"/>
      <c r="C23" s="66" t="s">
        <v>196</v>
      </c>
      <c r="D23" s="66"/>
      <c r="E23" s="67"/>
      <c r="F23" s="68"/>
      <c r="G23" s="67"/>
      <c r="H23" s="67"/>
      <c r="I23" s="100"/>
      <c r="J23" s="66"/>
      <c r="K23" s="67"/>
      <c r="L23" s="68"/>
      <c r="M23" s="67"/>
      <c r="N23" s="67"/>
      <c r="O23" s="100"/>
    </row>
    <row r="24" spans="2:15" ht="15">
      <c r="B24" s="99"/>
      <c r="C24" s="66" t="s">
        <v>197</v>
      </c>
      <c r="D24" s="66"/>
      <c r="E24" s="67"/>
      <c r="F24" s="68"/>
      <c r="G24" s="67"/>
      <c r="H24" s="67"/>
      <c r="I24" s="100"/>
      <c r="J24" s="66"/>
      <c r="K24" s="67"/>
      <c r="L24" s="68"/>
      <c r="M24" s="67"/>
      <c r="N24" s="67"/>
      <c r="O24" s="100"/>
    </row>
    <row r="25" spans="2:15" ht="15">
      <c r="B25" s="93"/>
      <c r="C25" s="57" t="s">
        <v>20</v>
      </c>
      <c r="D25" s="57"/>
      <c r="E25" s="58"/>
      <c r="F25" s="59"/>
      <c r="G25" s="58"/>
      <c r="H25" s="58"/>
      <c r="I25" s="94"/>
      <c r="J25" s="57"/>
      <c r="K25" s="58"/>
      <c r="L25" s="59"/>
      <c r="M25" s="58"/>
      <c r="N25" s="58"/>
      <c r="O25" s="94"/>
    </row>
    <row r="26" spans="2:15" ht="15">
      <c r="B26" s="97"/>
      <c r="C26" s="63" t="s">
        <v>198</v>
      </c>
      <c r="D26" s="63"/>
      <c r="E26" s="64"/>
      <c r="F26" s="65"/>
      <c r="G26" s="64"/>
      <c r="H26" s="64"/>
      <c r="I26" s="98"/>
      <c r="J26" s="63"/>
      <c r="K26" s="64"/>
      <c r="L26" s="65"/>
      <c r="M26" s="64"/>
      <c r="N26" s="64"/>
      <c r="O26" s="98"/>
    </row>
    <row r="27" spans="2:15" ht="15">
      <c r="B27" s="99"/>
      <c r="C27" s="371" t="s">
        <v>199</v>
      </c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3"/>
    </row>
    <row r="28" spans="2:15" ht="15">
      <c r="B28" s="93"/>
      <c r="C28" s="57" t="s">
        <v>200</v>
      </c>
      <c r="D28" s="106">
        <f>ROUND(D20*1.18,2)</f>
        <v>4183.69</v>
      </c>
      <c r="E28" s="58"/>
      <c r="F28" s="59"/>
      <c r="G28" s="58"/>
      <c r="H28" s="58"/>
      <c r="I28" s="94"/>
      <c r="J28" s="106">
        <f>ROUND(J20*1.18,2)</f>
        <v>4354.54</v>
      </c>
      <c r="K28" s="58"/>
      <c r="L28" s="59"/>
      <c r="M28" s="58"/>
      <c r="N28" s="58"/>
      <c r="O28" s="94"/>
    </row>
    <row r="29" spans="2:15" ht="15">
      <c r="B29" s="99"/>
      <c r="C29" s="66" t="s">
        <v>196</v>
      </c>
      <c r="D29" s="66"/>
      <c r="E29" s="67"/>
      <c r="F29" s="68"/>
      <c r="G29" s="67"/>
      <c r="H29" s="67"/>
      <c r="I29" s="100"/>
      <c r="J29" s="66"/>
      <c r="K29" s="67"/>
      <c r="L29" s="68"/>
      <c r="M29" s="67"/>
      <c r="N29" s="67"/>
      <c r="O29" s="100"/>
    </row>
    <row r="30" spans="2:15" ht="15">
      <c r="B30" s="99"/>
      <c r="C30" s="66" t="s">
        <v>197</v>
      </c>
      <c r="D30" s="66"/>
      <c r="E30" s="67"/>
      <c r="F30" s="68"/>
      <c r="G30" s="67"/>
      <c r="H30" s="67"/>
      <c r="I30" s="100"/>
      <c r="J30" s="66"/>
      <c r="K30" s="67"/>
      <c r="L30" s="68"/>
      <c r="M30" s="67"/>
      <c r="N30" s="67"/>
      <c r="O30" s="100"/>
    </row>
    <row r="31" spans="2:15" ht="15">
      <c r="B31" s="93"/>
      <c r="C31" s="57" t="s">
        <v>20</v>
      </c>
      <c r="D31" s="57"/>
      <c r="E31" s="58"/>
      <c r="F31" s="59"/>
      <c r="G31" s="58"/>
      <c r="H31" s="58"/>
      <c r="I31" s="94"/>
      <c r="J31" s="57"/>
      <c r="K31" s="58"/>
      <c r="L31" s="59"/>
      <c r="M31" s="58"/>
      <c r="N31" s="58"/>
      <c r="O31" s="94"/>
    </row>
    <row r="32" spans="2:15" ht="15.75" thickBot="1">
      <c r="B32" s="101"/>
      <c r="C32" s="102" t="s">
        <v>201</v>
      </c>
      <c r="D32" s="102"/>
      <c r="E32" s="103"/>
      <c r="F32" s="104"/>
      <c r="G32" s="103"/>
      <c r="H32" s="103"/>
      <c r="I32" s="105"/>
      <c r="J32" s="102"/>
      <c r="K32" s="103"/>
      <c r="L32" s="104"/>
      <c r="M32" s="103"/>
      <c r="N32" s="103"/>
      <c r="O32" s="105"/>
    </row>
    <row r="35" spans="2:7" s="211" customFormat="1" ht="12.75">
      <c r="B35" s="349" t="s">
        <v>435</v>
      </c>
      <c r="C35" s="349"/>
      <c r="D35" s="349"/>
      <c r="E35" s="349"/>
      <c r="F35" s="349"/>
      <c r="G35" s="349"/>
    </row>
    <row r="36" spans="2:7" s="211" customFormat="1" ht="12.75">
      <c r="B36" s="343" t="s">
        <v>202</v>
      </c>
      <c r="C36" s="343"/>
      <c r="D36" s="343"/>
      <c r="E36" s="344"/>
      <c r="F36" s="344"/>
      <c r="G36" s="344"/>
    </row>
    <row r="37" spans="2:7" s="211" customFormat="1" ht="12.75">
      <c r="B37" s="350"/>
      <c r="C37" s="351"/>
      <c r="D37" s="212"/>
      <c r="E37" s="212"/>
      <c r="F37" s="212"/>
      <c r="G37" s="212"/>
    </row>
    <row r="38" spans="2:7" s="211" customFormat="1" ht="12.75">
      <c r="B38" s="352" t="s">
        <v>436</v>
      </c>
      <c r="C38" s="352"/>
      <c r="D38" s="213"/>
      <c r="E38" s="213"/>
      <c r="F38" s="213"/>
      <c r="G38" s="213"/>
    </row>
    <row r="39" spans="2:7" s="211" customFormat="1" ht="12.75">
      <c r="B39" s="345" t="s">
        <v>437</v>
      </c>
      <c r="C39" s="341" t="s">
        <v>2</v>
      </c>
      <c r="D39" s="341">
        <v>2014</v>
      </c>
      <c r="E39" s="341"/>
      <c r="F39" s="341"/>
      <c r="G39" s="341"/>
    </row>
    <row r="40" spans="2:7" s="211" customFormat="1" ht="12.75">
      <c r="B40" s="345"/>
      <c r="C40" s="341"/>
      <c r="D40" s="341" t="s">
        <v>438</v>
      </c>
      <c r="E40" s="341" t="s">
        <v>439</v>
      </c>
      <c r="F40" s="341"/>
      <c r="G40" s="341"/>
    </row>
    <row r="41" spans="2:7" s="211" customFormat="1" ht="12.75">
      <c r="B41" s="345"/>
      <c r="C41" s="341"/>
      <c r="D41" s="341"/>
      <c r="E41" s="341" t="s">
        <v>440</v>
      </c>
      <c r="F41" s="341" t="s">
        <v>441</v>
      </c>
      <c r="G41" s="341"/>
    </row>
    <row r="42" spans="2:7" s="211" customFormat="1" ht="25.5">
      <c r="B42" s="345"/>
      <c r="C42" s="341"/>
      <c r="D42" s="341"/>
      <c r="E42" s="341"/>
      <c r="F42" s="214" t="s">
        <v>442</v>
      </c>
      <c r="G42" s="214" t="s">
        <v>443</v>
      </c>
    </row>
    <row r="43" spans="2:7" s="211" customFormat="1" ht="12.75">
      <c r="B43" s="345"/>
      <c r="C43" s="341"/>
      <c r="D43" s="341" t="s">
        <v>444</v>
      </c>
      <c r="E43" s="341" t="s">
        <v>445</v>
      </c>
      <c r="F43" s="341" t="s">
        <v>445</v>
      </c>
      <c r="G43" s="341" t="s">
        <v>445</v>
      </c>
    </row>
    <row r="44" spans="2:7" s="211" customFormat="1" ht="12.75">
      <c r="B44" s="345"/>
      <c r="C44" s="341"/>
      <c r="D44" s="341"/>
      <c r="E44" s="341"/>
      <c r="F44" s="341"/>
      <c r="G44" s="341"/>
    </row>
    <row r="45" spans="2:7" s="211" customFormat="1" ht="12.75">
      <c r="B45" s="346"/>
      <c r="C45" s="342"/>
      <c r="D45" s="342"/>
      <c r="E45" s="342"/>
      <c r="F45" s="342"/>
      <c r="G45" s="342"/>
    </row>
    <row r="46" spans="2:7" s="211" customFormat="1" ht="13.5">
      <c r="B46" s="215" t="s">
        <v>446</v>
      </c>
      <c r="C46" s="216">
        <v>2</v>
      </c>
      <c r="D46" s="216">
        <v>8</v>
      </c>
      <c r="E46" s="216">
        <v>12</v>
      </c>
      <c r="F46" s="216">
        <v>16</v>
      </c>
      <c r="G46" s="216">
        <v>20</v>
      </c>
    </row>
    <row r="47" spans="2:7" s="211" customFormat="1" ht="25.5">
      <c r="B47" s="217" t="s">
        <v>382</v>
      </c>
      <c r="C47" s="218" t="s">
        <v>383</v>
      </c>
      <c r="D47" s="219">
        <v>278467393.8126699</v>
      </c>
      <c r="E47" s="219">
        <v>284766742.2396989</v>
      </c>
      <c r="F47" s="219">
        <v>144411146.68544224</v>
      </c>
      <c r="G47" s="219">
        <v>140355595.55425665</v>
      </c>
    </row>
    <row r="48" spans="2:7" s="211" customFormat="1" ht="12.75">
      <c r="B48" s="220" t="s">
        <v>447</v>
      </c>
      <c r="C48" s="221" t="s">
        <v>448</v>
      </c>
      <c r="D48" s="222">
        <v>7357402</v>
      </c>
      <c r="E48" s="223">
        <v>6881467.72117289</v>
      </c>
      <c r="F48" s="219">
        <v>3440733.860586445</v>
      </c>
      <c r="G48" s="219">
        <v>3440733.860586445</v>
      </c>
    </row>
    <row r="49" spans="2:7" s="211" customFormat="1" ht="12.75">
      <c r="B49" s="217" t="s">
        <v>449</v>
      </c>
      <c r="C49" s="224" t="s">
        <v>450</v>
      </c>
      <c r="D49" s="223">
        <v>15382078</v>
      </c>
      <c r="E49" s="223">
        <v>11510233.032552535</v>
      </c>
      <c r="F49" s="223">
        <v>6829173.430848176</v>
      </c>
      <c r="G49" s="223">
        <v>4681059.601704359</v>
      </c>
    </row>
    <row r="50" spans="2:7" s="211" customFormat="1" ht="25.5">
      <c r="B50" s="217" t="s">
        <v>451</v>
      </c>
      <c r="C50" s="224" t="s">
        <v>452</v>
      </c>
      <c r="D50" s="223">
        <v>23823766.81266988</v>
      </c>
      <c r="E50" s="223">
        <v>24894480.304914825</v>
      </c>
      <c r="F50" s="223">
        <v>14675681.651250217</v>
      </c>
      <c r="G50" s="223">
        <v>10218798.653664608</v>
      </c>
    </row>
    <row r="51" spans="2:7" s="211" customFormat="1" ht="12.75">
      <c r="B51" s="217" t="s">
        <v>453</v>
      </c>
      <c r="C51" s="225" t="s">
        <v>454</v>
      </c>
      <c r="D51" s="223">
        <v>15285659</v>
      </c>
      <c r="E51" s="223">
        <v>16427642.72671879</v>
      </c>
      <c r="F51" s="223">
        <v>9571226.986633508</v>
      </c>
      <c r="G51" s="223">
        <v>6856415.740085283</v>
      </c>
    </row>
    <row r="52" spans="2:7" s="211" customFormat="1" ht="12.75">
      <c r="B52" s="217" t="s">
        <v>455</v>
      </c>
      <c r="C52" s="226" t="s">
        <v>456</v>
      </c>
      <c r="D52" s="223">
        <v>15285659</v>
      </c>
      <c r="E52" s="223">
        <v>15092467.927289998</v>
      </c>
      <c r="F52" s="223">
        <v>8782737.931852724</v>
      </c>
      <c r="G52" s="223">
        <v>6309729.995437274</v>
      </c>
    </row>
    <row r="53" spans="2:7" s="211" customFormat="1" ht="12.75">
      <c r="B53" s="217" t="s">
        <v>457</v>
      </c>
      <c r="C53" s="226" t="s">
        <v>458</v>
      </c>
      <c r="D53" s="223"/>
      <c r="E53" s="223">
        <v>1335174.799428792</v>
      </c>
      <c r="F53" s="227">
        <v>788489.0547807827</v>
      </c>
      <c r="G53" s="227">
        <v>546685.7446480093</v>
      </c>
    </row>
    <row r="54" spans="2:7" s="211" customFormat="1" ht="12.75">
      <c r="B54" s="217" t="s">
        <v>459</v>
      </c>
      <c r="C54" s="225" t="s">
        <v>460</v>
      </c>
      <c r="D54" s="223">
        <v>8538107.81266988</v>
      </c>
      <c r="E54" s="223">
        <v>8466837.578196034</v>
      </c>
      <c r="F54" s="223">
        <v>5104454.66461671</v>
      </c>
      <c r="G54" s="223">
        <v>3362382.913579325</v>
      </c>
    </row>
    <row r="55" spans="2:7" s="211" customFormat="1" ht="12.75">
      <c r="B55" s="217" t="s">
        <v>461</v>
      </c>
      <c r="C55" s="226" t="s">
        <v>456</v>
      </c>
      <c r="D55" s="223">
        <v>8538107.81266988</v>
      </c>
      <c r="E55" s="223">
        <v>8466837.578196034</v>
      </c>
      <c r="F55" s="223">
        <v>5104454.66461671</v>
      </c>
      <c r="G55" s="223">
        <v>3362382.913579325</v>
      </c>
    </row>
    <row r="56" spans="2:7" s="211" customFormat="1" ht="12.75">
      <c r="B56" s="217" t="s">
        <v>462</v>
      </c>
      <c r="C56" s="224" t="s">
        <v>463</v>
      </c>
      <c r="D56" s="223">
        <v>0</v>
      </c>
      <c r="E56" s="223">
        <v>5014.759465404522</v>
      </c>
      <c r="F56" s="223">
        <v>2457.6130680737674</v>
      </c>
      <c r="G56" s="223">
        <v>2557.146397330755</v>
      </c>
    </row>
    <row r="57" spans="2:7" s="211" customFormat="1" ht="25.5">
      <c r="B57" s="217" t="s">
        <v>464</v>
      </c>
      <c r="C57" s="225" t="s">
        <v>465</v>
      </c>
      <c r="D57" s="223"/>
      <c r="E57" s="223">
        <v>142.891281195809</v>
      </c>
      <c r="F57" s="223">
        <v>71.4456405979045</v>
      </c>
      <c r="G57" s="223">
        <v>71.4456405979045</v>
      </c>
    </row>
    <row r="58" spans="2:7" s="211" customFormat="1" ht="12.75">
      <c r="B58" s="217" t="s">
        <v>466</v>
      </c>
      <c r="C58" s="225" t="s">
        <v>467</v>
      </c>
      <c r="D58" s="223"/>
      <c r="E58" s="223">
        <v>35.09492967966757</v>
      </c>
      <c r="F58" s="223">
        <v>34.39836283231323</v>
      </c>
      <c r="G58" s="223">
        <v>35.79149652702192</v>
      </c>
    </row>
    <row r="59" spans="2:7" s="211" customFormat="1" ht="12.75">
      <c r="B59" s="217" t="s">
        <v>468</v>
      </c>
      <c r="C59" s="224" t="s">
        <v>469</v>
      </c>
      <c r="D59" s="223">
        <v>5717997</v>
      </c>
      <c r="E59" s="223">
        <v>7206300.204675484</v>
      </c>
      <c r="F59" s="223">
        <v>3519087.138582419</v>
      </c>
      <c r="G59" s="223">
        <v>3687213.066093065</v>
      </c>
    </row>
    <row r="60" spans="2:7" s="211" customFormat="1" ht="25.5">
      <c r="B60" s="217" t="s">
        <v>470</v>
      </c>
      <c r="C60" s="225" t="s">
        <v>471</v>
      </c>
      <c r="D60" s="223"/>
      <c r="E60" s="223">
        <v>19884.0816733887</v>
      </c>
      <c r="F60" s="223">
        <v>9942.04083669435</v>
      </c>
      <c r="G60" s="223">
        <v>9942.04083669435</v>
      </c>
    </row>
    <row r="61" spans="2:7" s="211" customFormat="1" ht="12.75">
      <c r="B61" s="217" t="s">
        <v>472</v>
      </c>
      <c r="C61" s="225" t="s">
        <v>473</v>
      </c>
      <c r="D61" s="223"/>
      <c r="E61" s="223">
        <v>362.41554038272903</v>
      </c>
      <c r="F61" s="223">
        <v>353.96023778076614</v>
      </c>
      <c r="G61" s="223">
        <v>370.8708429846919</v>
      </c>
    </row>
    <row r="62" spans="2:7" s="211" customFormat="1" ht="25.5">
      <c r="B62" s="217" t="s">
        <v>474</v>
      </c>
      <c r="C62" s="224" t="s">
        <v>475</v>
      </c>
      <c r="D62" s="223">
        <v>0</v>
      </c>
      <c r="E62" s="223">
        <v>0</v>
      </c>
      <c r="F62" s="223">
        <v>0</v>
      </c>
      <c r="G62" s="223">
        <v>0</v>
      </c>
    </row>
    <row r="63" spans="2:7" s="211" customFormat="1" ht="12.75">
      <c r="B63" s="217" t="s">
        <v>476</v>
      </c>
      <c r="C63" s="224" t="s">
        <v>477</v>
      </c>
      <c r="D63" s="223">
        <v>60183149</v>
      </c>
      <c r="E63" s="223">
        <v>51719564.05560609</v>
      </c>
      <c r="F63" s="223">
        <v>25155429.988135256</v>
      </c>
      <c r="G63" s="223">
        <v>26564134.067470834</v>
      </c>
    </row>
    <row r="64" spans="2:7" s="211" customFormat="1" ht="12.75">
      <c r="B64" s="217" t="s">
        <v>478</v>
      </c>
      <c r="C64" s="225" t="s">
        <v>479</v>
      </c>
      <c r="D64" s="223">
        <v>60183149</v>
      </c>
      <c r="E64" s="227">
        <v>51719564.05560609</v>
      </c>
      <c r="F64" s="227">
        <v>25155429.988135256</v>
      </c>
      <c r="G64" s="227">
        <v>26564134.067470834</v>
      </c>
    </row>
    <row r="65" spans="2:7" s="211" customFormat="1" ht="25.5">
      <c r="B65" s="217" t="s">
        <v>480</v>
      </c>
      <c r="C65" s="228" t="s">
        <v>481</v>
      </c>
      <c r="D65" s="223">
        <v>169</v>
      </c>
      <c r="E65" s="227">
        <v>148.7</v>
      </c>
      <c r="F65" s="227">
        <v>148.7</v>
      </c>
      <c r="G65" s="227">
        <v>148.7</v>
      </c>
    </row>
    <row r="66" spans="2:7" s="211" customFormat="1" ht="12.75">
      <c r="B66" s="217" t="s">
        <v>482</v>
      </c>
      <c r="C66" s="228" t="s">
        <v>483</v>
      </c>
      <c r="D66" s="223">
        <v>29676.108974358973</v>
      </c>
      <c r="E66" s="223">
        <v>28984.28830733361</v>
      </c>
      <c r="F66" s="223">
        <v>28194.832983787554</v>
      </c>
      <c r="G66" s="223">
        <v>29773.743630879664</v>
      </c>
    </row>
    <row r="67" spans="2:7" s="211" customFormat="1" ht="25.5">
      <c r="B67" s="217" t="s">
        <v>484</v>
      </c>
      <c r="C67" s="224" t="s">
        <v>485</v>
      </c>
      <c r="D67" s="223">
        <v>18295678</v>
      </c>
      <c r="E67" s="223">
        <v>15877906.165071068</v>
      </c>
      <c r="F67" s="223">
        <v>7722717.006357524</v>
      </c>
      <c r="G67" s="223">
        <v>8155189.158713546</v>
      </c>
    </row>
    <row r="68" spans="2:7" s="211" customFormat="1" ht="25.5">
      <c r="B68" s="217" t="s">
        <v>486</v>
      </c>
      <c r="C68" s="225" t="s">
        <v>487</v>
      </c>
      <c r="D68" s="223">
        <v>18295678</v>
      </c>
      <c r="E68" s="227">
        <v>15877906.165071068</v>
      </c>
      <c r="F68" s="227">
        <v>7722717.006357524</v>
      </c>
      <c r="G68" s="227">
        <v>8155189.158713546</v>
      </c>
    </row>
    <row r="69" spans="2:7" s="211" customFormat="1" ht="25.5">
      <c r="B69" s="217" t="s">
        <v>488</v>
      </c>
      <c r="C69" s="229" t="s">
        <v>489</v>
      </c>
      <c r="D69" s="223"/>
      <c r="E69" s="227">
        <v>30</v>
      </c>
      <c r="F69" s="227">
        <v>30</v>
      </c>
      <c r="G69" s="227">
        <v>30</v>
      </c>
    </row>
    <row r="70" spans="2:7" s="211" customFormat="1" ht="25.5">
      <c r="B70" s="217" t="s">
        <v>490</v>
      </c>
      <c r="C70" s="229" t="s">
        <v>491</v>
      </c>
      <c r="D70" s="223"/>
      <c r="E70" s="227">
        <v>0.7</v>
      </c>
      <c r="F70" s="227">
        <v>0.7</v>
      </c>
      <c r="G70" s="227">
        <v>0.7</v>
      </c>
    </row>
    <row r="71" spans="2:7" s="211" customFormat="1" ht="25.5">
      <c r="B71" s="217" t="s">
        <v>492</v>
      </c>
      <c r="C71" s="224" t="s">
        <v>493</v>
      </c>
      <c r="D71" s="223">
        <v>13248342</v>
      </c>
      <c r="E71" s="223">
        <v>26402791.189999998</v>
      </c>
      <c r="F71" s="227">
        <v>13201395.594999999</v>
      </c>
      <c r="G71" s="227">
        <v>13201395.594999999</v>
      </c>
    </row>
    <row r="72" spans="2:7" s="211" customFormat="1" ht="63.75">
      <c r="B72" s="217" t="s">
        <v>494</v>
      </c>
      <c r="C72" s="224" t="s">
        <v>495</v>
      </c>
      <c r="D72" s="223">
        <v>8175190</v>
      </c>
      <c r="E72" s="223">
        <v>36774807.43014485</v>
      </c>
      <c r="F72" s="223">
        <v>18387403.715072423</v>
      </c>
      <c r="G72" s="223">
        <v>18387403.715072423</v>
      </c>
    </row>
    <row r="73" spans="2:7" s="211" customFormat="1" ht="12.75">
      <c r="B73" s="217" t="s">
        <v>496</v>
      </c>
      <c r="C73" s="225" t="s">
        <v>497</v>
      </c>
      <c r="D73" s="223">
        <v>0</v>
      </c>
      <c r="E73" s="223">
        <v>23020188.701701</v>
      </c>
      <c r="F73" s="223">
        <v>11510094.3508505</v>
      </c>
      <c r="G73" s="223">
        <v>11510094.3508505</v>
      </c>
    </row>
    <row r="74" spans="2:7" s="211" customFormat="1" ht="12.75">
      <c r="B74" s="217" t="s">
        <v>498</v>
      </c>
      <c r="C74" s="226" t="s">
        <v>499</v>
      </c>
      <c r="D74" s="223"/>
      <c r="E74" s="223">
        <v>23020188.701701</v>
      </c>
      <c r="F74" s="227">
        <v>11510094.3508505</v>
      </c>
      <c r="G74" s="227">
        <v>11510094.3508505</v>
      </c>
    </row>
    <row r="75" spans="2:7" s="211" customFormat="1" ht="12.75">
      <c r="B75" s="217" t="s">
        <v>500</v>
      </c>
      <c r="C75" s="225" t="s">
        <v>501</v>
      </c>
      <c r="D75" s="223">
        <v>8175190</v>
      </c>
      <c r="E75" s="223">
        <v>13754618.72844385</v>
      </c>
      <c r="F75" s="227">
        <v>6877309.364221925</v>
      </c>
      <c r="G75" s="227">
        <v>6877309.364221925</v>
      </c>
    </row>
    <row r="76" spans="2:7" s="211" customFormat="1" ht="25.5">
      <c r="B76" s="217" t="s">
        <v>502</v>
      </c>
      <c r="C76" s="225" t="s">
        <v>503</v>
      </c>
      <c r="D76" s="223">
        <v>0</v>
      </c>
      <c r="E76" s="223">
        <v>0</v>
      </c>
      <c r="F76" s="223">
        <v>0</v>
      </c>
      <c r="G76" s="223">
        <v>0</v>
      </c>
    </row>
    <row r="77" spans="2:7" s="211" customFormat="1" ht="25.5">
      <c r="B77" s="217" t="s">
        <v>504</v>
      </c>
      <c r="C77" s="225" t="s">
        <v>505</v>
      </c>
      <c r="D77" s="223">
        <v>0</v>
      </c>
      <c r="E77" s="223">
        <v>0</v>
      </c>
      <c r="F77" s="223">
        <v>0</v>
      </c>
      <c r="G77" s="223">
        <v>0</v>
      </c>
    </row>
    <row r="78" spans="2:7" s="211" customFormat="1" ht="76.5">
      <c r="B78" s="217" t="s">
        <v>506</v>
      </c>
      <c r="C78" s="224" t="s">
        <v>507</v>
      </c>
      <c r="D78" s="223">
        <v>83005654</v>
      </c>
      <c r="E78" s="223">
        <v>67323849.41720083</v>
      </c>
      <c r="F78" s="223">
        <v>33636692.92883468</v>
      </c>
      <c r="G78" s="223">
        <v>33687156.48836616</v>
      </c>
    </row>
    <row r="79" spans="2:7" s="211" customFormat="1" ht="12.75">
      <c r="B79" s="217" t="s">
        <v>508</v>
      </c>
      <c r="C79" s="225" t="s">
        <v>509</v>
      </c>
      <c r="D79" s="230"/>
      <c r="E79" s="223">
        <v>1142912.1386496</v>
      </c>
      <c r="F79" s="227">
        <v>558062.5677</v>
      </c>
      <c r="G79" s="227">
        <v>584849.5709496001</v>
      </c>
    </row>
    <row r="80" spans="2:7" s="211" customFormat="1" ht="12.75">
      <c r="B80" s="217" t="s">
        <v>510</v>
      </c>
      <c r="C80" s="225" t="s">
        <v>511</v>
      </c>
      <c r="D80" s="230"/>
      <c r="E80" s="223">
        <v>0</v>
      </c>
      <c r="F80" s="227"/>
      <c r="G80" s="227"/>
    </row>
    <row r="81" spans="2:7" s="211" customFormat="1" ht="12.75">
      <c r="B81" s="217" t="s">
        <v>512</v>
      </c>
      <c r="C81" s="225" t="s">
        <v>513</v>
      </c>
      <c r="D81" s="230">
        <v>1587521</v>
      </c>
      <c r="E81" s="223">
        <v>1178630.52125143</v>
      </c>
      <c r="F81" s="227">
        <v>577476.9824847771</v>
      </c>
      <c r="G81" s="227">
        <v>601153.5387666529</v>
      </c>
    </row>
    <row r="82" spans="2:7" s="211" customFormat="1" ht="12.75">
      <c r="B82" s="217" t="s">
        <v>514</v>
      </c>
      <c r="C82" s="225" t="s">
        <v>515</v>
      </c>
      <c r="D82" s="230">
        <v>81418133</v>
      </c>
      <c r="E82" s="223">
        <v>65002306.7572998</v>
      </c>
      <c r="F82" s="231">
        <v>32501153.3786499</v>
      </c>
      <c r="G82" s="231">
        <v>32501153.3786499</v>
      </c>
    </row>
    <row r="83" spans="2:7" s="211" customFormat="1" ht="63.75">
      <c r="B83" s="217" t="s">
        <v>516</v>
      </c>
      <c r="C83" s="224" t="s">
        <v>517</v>
      </c>
      <c r="D83" s="223">
        <v>15097</v>
      </c>
      <c r="E83" s="223">
        <v>42521.38</v>
      </c>
      <c r="F83" s="227">
        <v>21260.69</v>
      </c>
      <c r="G83" s="227">
        <v>21260.69</v>
      </c>
    </row>
    <row r="84" spans="2:7" s="211" customFormat="1" ht="25.5">
      <c r="B84" s="217" t="s">
        <v>518</v>
      </c>
      <c r="C84" s="224" t="s">
        <v>519</v>
      </c>
      <c r="D84" s="223">
        <v>16741013</v>
      </c>
      <c r="E84" s="223">
        <v>16196961.606911764</v>
      </c>
      <c r="F84" s="223">
        <v>8098480.803455882</v>
      </c>
      <c r="G84" s="223">
        <v>8098480.803455882</v>
      </c>
    </row>
    <row r="85" spans="2:7" s="211" customFormat="1" ht="12.75">
      <c r="B85" s="217" t="s">
        <v>520</v>
      </c>
      <c r="C85" s="225" t="s">
        <v>521</v>
      </c>
      <c r="D85" s="223">
        <v>16741013</v>
      </c>
      <c r="E85" s="223">
        <v>16196961.606911764</v>
      </c>
      <c r="F85" s="227">
        <v>8098480.803455882</v>
      </c>
      <c r="G85" s="227">
        <v>8098480.803455882</v>
      </c>
    </row>
    <row r="86" spans="2:7" s="211" customFormat="1" ht="12.75">
      <c r="B86" s="217" t="s">
        <v>522</v>
      </c>
      <c r="C86" s="224" t="s">
        <v>523</v>
      </c>
      <c r="D86" s="223">
        <v>258698</v>
      </c>
      <c r="E86" s="223">
        <v>659178.965021491</v>
      </c>
      <c r="F86" s="227">
        <v>321864.7290143999</v>
      </c>
      <c r="G86" s="227">
        <v>337314.2360070911</v>
      </c>
    </row>
    <row r="87" spans="2:7" s="211" customFormat="1" ht="12.75">
      <c r="B87" s="217" t="s">
        <v>524</v>
      </c>
      <c r="C87" s="224" t="s">
        <v>525</v>
      </c>
      <c r="D87" s="223">
        <v>552642</v>
      </c>
      <c r="E87" s="223">
        <v>315940.05000000005</v>
      </c>
      <c r="F87" s="227">
        <v>154267.6025390625</v>
      </c>
      <c r="G87" s="227">
        <v>161672.44746093752</v>
      </c>
    </row>
    <row r="88" spans="2:7" s="211" customFormat="1" ht="38.25">
      <c r="B88" s="217" t="s">
        <v>526</v>
      </c>
      <c r="C88" s="224" t="s">
        <v>527</v>
      </c>
      <c r="D88" s="223">
        <v>1273801</v>
      </c>
      <c r="E88" s="223">
        <v>0</v>
      </c>
      <c r="F88" s="227"/>
      <c r="G88" s="227"/>
    </row>
    <row r="89" spans="2:7" s="211" customFormat="1" ht="25.5">
      <c r="B89" s="217" t="s">
        <v>528</v>
      </c>
      <c r="C89" s="224" t="s">
        <v>529</v>
      </c>
      <c r="D89" s="223">
        <v>24436886</v>
      </c>
      <c r="E89" s="223">
        <v>18955725.956961643</v>
      </c>
      <c r="F89" s="223">
        <v>9244499.93269768</v>
      </c>
      <c r="G89" s="223">
        <v>9711226.024263965</v>
      </c>
    </row>
    <row r="90" spans="2:7" s="211" customFormat="1" ht="12.75">
      <c r="B90" s="217" t="s">
        <v>530</v>
      </c>
      <c r="C90" s="225" t="s">
        <v>531</v>
      </c>
      <c r="D90" s="223">
        <v>2209672</v>
      </c>
      <c r="E90" s="223">
        <v>1922647.40677636</v>
      </c>
      <c r="F90" s="223">
        <v>938792.6790900195</v>
      </c>
      <c r="G90" s="223">
        <v>983854.7276863405</v>
      </c>
    </row>
    <row r="91" spans="2:7" s="211" customFormat="1" ht="12.75">
      <c r="B91" s="217" t="s">
        <v>532</v>
      </c>
      <c r="C91" s="228" t="s">
        <v>533</v>
      </c>
      <c r="D91" s="223">
        <v>1797201</v>
      </c>
      <c r="E91" s="223">
        <v>1407406.87849476</v>
      </c>
      <c r="F91" s="227">
        <v>687210.3898900195</v>
      </c>
      <c r="G91" s="227">
        <v>720196.4886047405</v>
      </c>
    </row>
    <row r="92" spans="2:7" s="211" customFormat="1" ht="12.75">
      <c r="B92" s="217" t="s">
        <v>534</v>
      </c>
      <c r="C92" s="228" t="s">
        <v>535</v>
      </c>
      <c r="D92" s="223"/>
      <c r="E92" s="223">
        <v>0</v>
      </c>
      <c r="F92" s="227"/>
      <c r="G92" s="227"/>
    </row>
    <row r="93" spans="2:7" s="211" customFormat="1" ht="12.75">
      <c r="B93" s="217" t="s">
        <v>536</v>
      </c>
      <c r="C93" s="228" t="s">
        <v>537</v>
      </c>
      <c r="D93" s="223">
        <v>412471</v>
      </c>
      <c r="E93" s="223">
        <v>515240.5282816</v>
      </c>
      <c r="F93" s="227">
        <v>251582.2892</v>
      </c>
      <c r="G93" s="227">
        <v>263658.2390816</v>
      </c>
    </row>
    <row r="94" spans="2:7" s="211" customFormat="1" ht="12.75">
      <c r="B94" s="217" t="s">
        <v>538</v>
      </c>
      <c r="C94" s="225" t="s">
        <v>539</v>
      </c>
      <c r="D94" s="223">
        <v>698605</v>
      </c>
      <c r="E94" s="223">
        <v>653881.870680327</v>
      </c>
      <c r="F94" s="227">
        <v>326940.9353401635</v>
      </c>
      <c r="G94" s="227">
        <v>326940.9353401635</v>
      </c>
    </row>
    <row r="95" spans="2:7" s="211" customFormat="1" ht="12.75">
      <c r="B95" s="217" t="s">
        <v>540</v>
      </c>
      <c r="C95" s="225" t="s">
        <v>541</v>
      </c>
      <c r="D95" s="223">
        <v>0</v>
      </c>
      <c r="E95" s="223">
        <v>0</v>
      </c>
      <c r="F95" s="227"/>
      <c r="G95" s="227"/>
    </row>
    <row r="96" spans="2:7" s="211" customFormat="1" ht="25.5">
      <c r="B96" s="217" t="s">
        <v>542</v>
      </c>
      <c r="C96" s="225" t="s">
        <v>543</v>
      </c>
      <c r="D96" s="223">
        <v>21528609</v>
      </c>
      <c r="E96" s="232">
        <v>16379196.679504957</v>
      </c>
      <c r="F96" s="233">
        <v>7978766.318267497</v>
      </c>
      <c r="G96" s="227">
        <v>8400430.36123746</v>
      </c>
    </row>
    <row r="97" spans="2:7" s="211" customFormat="1" ht="25.5">
      <c r="B97" s="217" t="s">
        <v>544</v>
      </c>
      <c r="C97" s="228" t="s">
        <v>545</v>
      </c>
      <c r="D97" s="223">
        <v>11896404</v>
      </c>
      <c r="E97" s="227">
        <v>7606425.2036212385</v>
      </c>
      <c r="F97" s="227">
        <v>3699623.153512276</v>
      </c>
      <c r="G97" s="227">
        <v>3906802.0501089627</v>
      </c>
    </row>
    <row r="98" spans="2:7" s="211" customFormat="1" ht="38.25">
      <c r="B98" s="217" t="s">
        <v>546</v>
      </c>
      <c r="C98" s="228" t="s">
        <v>547</v>
      </c>
      <c r="D98" s="223">
        <v>2664270</v>
      </c>
      <c r="E98" s="227">
        <v>2335172.5375117203</v>
      </c>
      <c r="F98" s="227">
        <v>1135784.3081282687</v>
      </c>
      <c r="G98" s="227">
        <v>1199388.2293834516</v>
      </c>
    </row>
    <row r="99" spans="2:7" s="211" customFormat="1" ht="25.5">
      <c r="B99" s="217" t="s">
        <v>548</v>
      </c>
      <c r="C99" s="228" t="s">
        <v>549</v>
      </c>
      <c r="D99" s="223">
        <v>6967935</v>
      </c>
      <c r="E99" s="223">
        <v>6437598.938371999</v>
      </c>
      <c r="F99" s="227">
        <v>3143358.856626953</v>
      </c>
      <c r="G99" s="227">
        <v>3294240.0817450467</v>
      </c>
    </row>
    <row r="100" spans="2:7" s="211" customFormat="1" ht="25.5">
      <c r="B100" s="217" t="s">
        <v>550</v>
      </c>
      <c r="C100" s="224" t="s">
        <v>551</v>
      </c>
      <c r="D100" s="223">
        <v>0</v>
      </c>
      <c r="E100" s="223">
        <v>0</v>
      </c>
      <c r="F100" s="223">
        <v>0</v>
      </c>
      <c r="G100" s="223">
        <v>0</v>
      </c>
    </row>
    <row r="101" spans="2:7" s="211" customFormat="1" ht="12.75">
      <c r="B101" s="217" t="s">
        <v>384</v>
      </c>
      <c r="C101" s="234" t="s">
        <v>385</v>
      </c>
      <c r="D101" s="227">
        <v>4033416</v>
      </c>
      <c r="E101" s="227">
        <v>3057768.3</v>
      </c>
      <c r="F101" s="227">
        <v>3057768.3</v>
      </c>
      <c r="G101" s="227">
        <v>0</v>
      </c>
    </row>
    <row r="102" spans="2:7" s="211" customFormat="1" ht="51">
      <c r="B102" s="217" t="s">
        <v>552</v>
      </c>
      <c r="C102" s="235" t="s">
        <v>553</v>
      </c>
      <c r="D102" s="236"/>
      <c r="E102" s="223">
        <v>3057768.3</v>
      </c>
      <c r="F102" s="227">
        <v>3057768.3</v>
      </c>
      <c r="G102" s="227">
        <v>0</v>
      </c>
    </row>
    <row r="103" spans="2:7" s="211" customFormat="1" ht="25.5">
      <c r="B103" s="217" t="s">
        <v>554</v>
      </c>
      <c r="C103" s="237" t="s">
        <v>555</v>
      </c>
      <c r="D103" s="238">
        <v>4033416</v>
      </c>
      <c r="E103" s="238">
        <v>0</v>
      </c>
      <c r="F103" s="238">
        <v>0</v>
      </c>
      <c r="G103" s="238">
        <v>0</v>
      </c>
    </row>
    <row r="104" spans="2:7" s="211" customFormat="1" ht="12.75">
      <c r="B104" s="217" t="s">
        <v>556</v>
      </c>
      <c r="C104" s="225" t="s">
        <v>557</v>
      </c>
      <c r="D104" s="223">
        <v>4033416</v>
      </c>
      <c r="E104" s="223">
        <v>0</v>
      </c>
      <c r="F104" s="227"/>
      <c r="G104" s="227"/>
    </row>
    <row r="105" spans="2:7" s="211" customFormat="1" ht="25.5">
      <c r="B105" s="217" t="s">
        <v>386</v>
      </c>
      <c r="C105" s="239" t="s">
        <v>558</v>
      </c>
      <c r="D105" s="227">
        <v>21036404</v>
      </c>
      <c r="E105" s="227">
        <v>4781254.227698442</v>
      </c>
      <c r="F105" s="227">
        <v>2359502.639767076</v>
      </c>
      <c r="G105" s="227">
        <v>2421751.5879313657</v>
      </c>
    </row>
    <row r="106" spans="2:7" s="211" customFormat="1" ht="25.5">
      <c r="B106" s="217" t="s">
        <v>559</v>
      </c>
      <c r="C106" s="240" t="s">
        <v>560</v>
      </c>
      <c r="D106" s="227">
        <v>21036404</v>
      </c>
      <c r="E106" s="223">
        <v>3668058.81953681</v>
      </c>
      <c r="F106" s="227">
        <v>1834029.409768405</v>
      </c>
      <c r="G106" s="227">
        <v>1834029.409768405</v>
      </c>
    </row>
    <row r="107" spans="2:7" s="211" customFormat="1" ht="12.75">
      <c r="B107" s="217" t="s">
        <v>561</v>
      </c>
      <c r="C107" s="240" t="s">
        <v>562</v>
      </c>
      <c r="D107" s="227"/>
      <c r="E107" s="223">
        <v>83157.3146353727</v>
      </c>
      <c r="F107" s="227">
        <v>41578.65731768635</v>
      </c>
      <c r="G107" s="227">
        <v>41578.65731768635</v>
      </c>
    </row>
    <row r="108" spans="2:7" s="211" customFormat="1" ht="12.75">
      <c r="B108" s="217" t="s">
        <v>563</v>
      </c>
      <c r="C108" s="240" t="s">
        <v>564</v>
      </c>
      <c r="D108" s="227"/>
      <c r="E108" s="223">
        <v>1030038.0935262591</v>
      </c>
      <c r="F108" s="227">
        <v>483894.5726809846</v>
      </c>
      <c r="G108" s="227">
        <v>546143.5208452744</v>
      </c>
    </row>
    <row r="109" spans="2:7" s="211" customFormat="1" ht="12.75">
      <c r="B109" s="217" t="s">
        <v>387</v>
      </c>
      <c r="C109" s="241" t="s">
        <v>565</v>
      </c>
      <c r="D109" s="227"/>
      <c r="E109" s="232">
        <v>1195313.5569246106</v>
      </c>
      <c r="F109" s="227">
        <v>589875.6599417691</v>
      </c>
      <c r="G109" s="227">
        <v>605437.8969828415</v>
      </c>
    </row>
    <row r="110" spans="2:7" s="211" customFormat="1" ht="12.75">
      <c r="B110" s="217" t="s">
        <v>566</v>
      </c>
      <c r="C110" s="242" t="s">
        <v>567</v>
      </c>
      <c r="D110" s="243">
        <v>21036404</v>
      </c>
      <c r="E110" s="243">
        <v>5976567.784623052</v>
      </c>
      <c r="F110" s="243">
        <v>2949378.299708845</v>
      </c>
      <c r="G110" s="243">
        <v>3027189.4849142074</v>
      </c>
    </row>
    <row r="111" spans="2:7" s="211" customFormat="1" ht="12.75">
      <c r="B111" s="244" t="s">
        <v>568</v>
      </c>
      <c r="C111" s="242" t="s">
        <v>569</v>
      </c>
      <c r="D111" s="243">
        <v>0.07</v>
      </c>
      <c r="E111" s="243">
        <v>2.0764624157325615</v>
      </c>
      <c r="F111" s="227">
        <v>2</v>
      </c>
      <c r="G111" s="227">
        <v>2.1568</v>
      </c>
    </row>
    <row r="112" spans="2:7" s="211" customFormat="1" ht="12.75">
      <c r="B112" s="217" t="s">
        <v>388</v>
      </c>
      <c r="C112" s="221" t="s">
        <v>570</v>
      </c>
      <c r="D112" s="236"/>
      <c r="E112" s="227"/>
      <c r="F112" s="227"/>
      <c r="G112" s="227"/>
    </row>
    <row r="113" spans="2:7" s="211" customFormat="1" ht="38.25">
      <c r="B113" s="217" t="s">
        <v>571</v>
      </c>
      <c r="C113" s="245" t="s">
        <v>572</v>
      </c>
      <c r="D113" s="236"/>
      <c r="E113" s="227"/>
      <c r="F113" s="227">
        <v>23499153.187997013</v>
      </c>
      <c r="G113" s="227">
        <v>-23499153.187997013</v>
      </c>
    </row>
    <row r="114" spans="2:7" s="211" customFormat="1" ht="12.75">
      <c r="B114" s="217" t="s">
        <v>389</v>
      </c>
      <c r="C114" s="224" t="s">
        <v>573</v>
      </c>
      <c r="D114" s="230">
        <v>303537213.8126699</v>
      </c>
      <c r="E114" s="246">
        <v>293801078.3243219</v>
      </c>
      <c r="F114" s="230">
        <v>173917446.4731481</v>
      </c>
      <c r="G114" s="230">
        <v>119883631.85117385</v>
      </c>
    </row>
    <row r="115" spans="2:7" s="211" customFormat="1" ht="13.5" thickBot="1">
      <c r="B115" s="247"/>
      <c r="C115" s="248"/>
      <c r="D115" s="248"/>
      <c r="E115" s="212"/>
      <c r="F115" s="212"/>
      <c r="G115" s="212"/>
    </row>
    <row r="116" spans="2:7" s="211" customFormat="1" ht="13.5">
      <c r="B116" s="249" t="s">
        <v>72</v>
      </c>
      <c r="C116" s="250" t="s">
        <v>574</v>
      </c>
      <c r="D116" s="251"/>
      <c r="E116" s="251"/>
      <c r="F116" s="251"/>
      <c r="G116" s="251"/>
    </row>
    <row r="117" spans="2:7" s="211" customFormat="1" ht="12.75">
      <c r="B117" s="252"/>
      <c r="C117" s="253" t="s">
        <v>575</v>
      </c>
      <c r="D117" s="239">
        <v>83459</v>
      </c>
      <c r="E117" s="254">
        <v>81539.23320355605</v>
      </c>
      <c r="F117" s="254">
        <v>49052.98618941161</v>
      </c>
      <c r="G117" s="254">
        <v>32486.247014144425</v>
      </c>
    </row>
    <row r="118" spans="2:7" s="211" customFormat="1" ht="12.75">
      <c r="B118" s="255" t="s">
        <v>576</v>
      </c>
      <c r="C118" s="258" t="s">
        <v>577</v>
      </c>
      <c r="D118" s="256"/>
      <c r="E118" s="257"/>
      <c r="F118" s="257"/>
      <c r="G118" s="257"/>
    </row>
    <row r="119" spans="2:7" s="211" customFormat="1" ht="12.75">
      <c r="B119" s="252"/>
      <c r="C119" s="253" t="s">
        <v>575</v>
      </c>
      <c r="D119" s="239">
        <v>7158</v>
      </c>
      <c r="E119" s="254">
        <v>5350.423190188568</v>
      </c>
      <c r="F119" s="254">
        <v>3265.480610115535</v>
      </c>
      <c r="G119" s="254">
        <v>2084.9425800730323</v>
      </c>
    </row>
    <row r="120" spans="2:7" s="211" customFormat="1" ht="12.75">
      <c r="B120" s="255" t="s">
        <v>578</v>
      </c>
      <c r="C120" s="258" t="s">
        <v>579</v>
      </c>
      <c r="D120" s="256"/>
      <c r="E120" s="257"/>
      <c r="F120" s="257"/>
      <c r="G120" s="257"/>
    </row>
    <row r="121" spans="2:7" s="211" customFormat="1" ht="12.75">
      <c r="B121" s="252"/>
      <c r="C121" s="253" t="s">
        <v>575</v>
      </c>
      <c r="D121" s="239">
        <v>76301</v>
      </c>
      <c r="E121" s="254">
        <v>76188.81001336747</v>
      </c>
      <c r="F121" s="254">
        <v>45787.50557929608</v>
      </c>
      <c r="G121" s="254">
        <v>30401.304434071397</v>
      </c>
    </row>
    <row r="122" spans="2:7" s="211" customFormat="1" ht="13.5">
      <c r="B122" s="220" t="s">
        <v>75</v>
      </c>
      <c r="C122" s="259" t="s">
        <v>580</v>
      </c>
      <c r="D122" s="260"/>
      <c r="E122" s="260"/>
      <c r="F122" s="260"/>
      <c r="G122" s="260"/>
    </row>
    <row r="123" spans="2:7" s="211" customFormat="1" ht="12.75">
      <c r="B123" s="217" t="s">
        <v>581</v>
      </c>
      <c r="C123" s="261" t="s">
        <v>582</v>
      </c>
      <c r="D123" s="256"/>
      <c r="E123" s="256"/>
      <c r="F123" s="256"/>
      <c r="G123" s="256"/>
    </row>
    <row r="124" spans="2:7" s="211" customFormat="1" ht="12.75">
      <c r="B124" s="262"/>
      <c r="C124" s="253" t="s">
        <v>583</v>
      </c>
      <c r="D124" s="254">
        <v>3689.3373849971804</v>
      </c>
      <c r="E124" s="239" t="s">
        <v>584</v>
      </c>
      <c r="F124" s="254">
        <v>3545.5017111820453</v>
      </c>
      <c r="G124" s="254">
        <v>3690.2887489274103</v>
      </c>
    </row>
    <row r="125" s="211" customFormat="1" ht="12.75"/>
    <row r="126" s="211" customFormat="1" ht="12.75"/>
    <row r="127" s="211" customFormat="1" ht="12.75"/>
    <row r="128" s="211" customFormat="1" ht="12.75"/>
    <row r="129" s="211" customFormat="1" ht="12.75"/>
    <row r="130" s="211" customFormat="1" ht="12.75"/>
    <row r="131" s="211" customFormat="1" ht="12.75"/>
    <row r="132" s="211" customFormat="1" ht="12.75"/>
    <row r="133" s="211" customFormat="1" ht="12.75"/>
    <row r="134" s="211" customFormat="1" ht="12.75"/>
    <row r="135" s="211" customFormat="1" ht="12.75"/>
    <row r="136" s="211" customFormat="1" ht="12.75"/>
    <row r="137" s="211" customFormat="1" ht="12.75"/>
    <row r="138" s="211" customFormat="1" ht="12.75"/>
    <row r="139" s="211" customFormat="1" ht="12.75"/>
    <row r="140" s="211" customFormat="1" ht="12.75"/>
    <row r="141" s="211" customFormat="1" ht="12.75"/>
    <row r="142" s="211" customFormat="1" ht="12.75"/>
    <row r="143" s="211" customFormat="1" ht="12.75"/>
    <row r="144" s="211" customFormat="1" ht="12.75"/>
    <row r="145" s="211" customFormat="1" ht="12.75"/>
    <row r="146" s="211" customFormat="1" ht="12.75"/>
    <row r="147" s="211" customFormat="1" ht="12.75"/>
    <row r="148" s="211" customFormat="1" ht="12.75"/>
    <row r="149" s="211" customFormat="1" ht="12.75"/>
    <row r="150" s="211" customFormat="1" ht="12.75"/>
    <row r="151" s="211" customFormat="1" ht="12.75"/>
    <row r="152" s="211" customFormat="1" ht="12.75"/>
    <row r="153" s="211" customFormat="1" ht="12.75"/>
    <row r="154" s="211" customFormat="1" ht="12.75"/>
    <row r="155" s="211" customFormat="1" ht="12.75"/>
    <row r="156" s="211" customFormat="1" ht="12.75"/>
    <row r="157" s="211" customFormat="1" ht="12.75"/>
    <row r="158" s="211" customFormat="1" ht="12.75"/>
    <row r="159" s="211" customFormat="1" ht="12.75"/>
    <row r="160" s="211" customFormat="1" ht="12.75"/>
    <row r="161" s="211" customFormat="1" ht="12.75"/>
    <row r="162" s="211" customFormat="1" ht="12.75"/>
    <row r="163" s="211" customFormat="1" ht="12.75"/>
    <row r="164" s="211" customFormat="1" ht="12.75"/>
    <row r="165" s="211" customFormat="1" ht="12.75"/>
    <row r="166" s="211" customFormat="1" ht="12.75"/>
    <row r="167" s="211" customFormat="1" ht="12.75"/>
    <row r="168" s="211" customFormat="1" ht="12.75"/>
  </sheetData>
  <sheetProtection/>
  <mergeCells count="47">
    <mergeCell ref="B15:B18"/>
    <mergeCell ref="D15:I15"/>
    <mergeCell ref="J15:O15"/>
    <mergeCell ref="J16:J18"/>
    <mergeCell ref="I16:I18"/>
    <mergeCell ref="O16:O18"/>
    <mergeCell ref="K16:N16"/>
    <mergeCell ref="E16:H16"/>
    <mergeCell ref="C15:C18"/>
    <mergeCell ref="D16:D18"/>
    <mergeCell ref="C19:O19"/>
    <mergeCell ref="C27:O27"/>
    <mergeCell ref="B2:I2"/>
    <mergeCell ref="B5:C5"/>
    <mergeCell ref="B6:C6"/>
    <mergeCell ref="B4:C4"/>
    <mergeCell ref="B7:C7"/>
    <mergeCell ref="D4:I4"/>
    <mergeCell ref="D5:I5"/>
    <mergeCell ref="D6:I6"/>
    <mergeCell ref="D7:I7"/>
    <mergeCell ref="B11:C11"/>
    <mergeCell ref="D12:I12"/>
    <mergeCell ref="B13:I13"/>
    <mergeCell ref="D8:I9"/>
    <mergeCell ref="D10:I10"/>
    <mergeCell ref="D11:I11"/>
    <mergeCell ref="E43:E45"/>
    <mergeCell ref="F43:F45"/>
    <mergeCell ref="A8:A9"/>
    <mergeCell ref="B12:C12"/>
    <mergeCell ref="B35:G35"/>
    <mergeCell ref="B37:C37"/>
    <mergeCell ref="B38:C38"/>
    <mergeCell ref="B14:I14"/>
    <mergeCell ref="B8:C9"/>
    <mergeCell ref="B10:C10"/>
    <mergeCell ref="G43:G45"/>
    <mergeCell ref="B36:G36"/>
    <mergeCell ref="B39:B45"/>
    <mergeCell ref="C39:C45"/>
    <mergeCell ref="D39:G39"/>
    <mergeCell ref="D40:D42"/>
    <mergeCell ref="E40:G40"/>
    <mergeCell ref="E41:E42"/>
    <mergeCell ref="F41:G41"/>
    <mergeCell ref="D43:D45"/>
  </mergeCells>
  <hyperlinks>
    <hyperlink ref="D12" r:id="rId1" display="www.rec.tomsk.gov.ru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8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8.421875" style="1" customWidth="1"/>
    <col min="2" max="2" width="33.140625" style="1" customWidth="1"/>
    <col min="3" max="4" width="35.7109375" style="1" customWidth="1"/>
    <col min="5" max="16384" width="9.140625" style="1" customWidth="1"/>
  </cols>
  <sheetData>
    <row r="1" ht="15">
      <c r="A1" s="36"/>
    </row>
    <row r="2" spans="1:4" ht="45.75" customHeight="1">
      <c r="A2" s="405" t="s">
        <v>174</v>
      </c>
      <c r="B2" s="406"/>
      <c r="C2" s="406"/>
      <c r="D2" s="406"/>
    </row>
    <row r="4" spans="1:4" ht="15">
      <c r="A4" s="395" t="s">
        <v>0</v>
      </c>
      <c r="B4" s="395"/>
      <c r="C4" s="394" t="s">
        <v>202</v>
      </c>
      <c r="D4" s="394"/>
    </row>
    <row r="5" spans="1:4" ht="15">
      <c r="A5" s="395" t="s">
        <v>60</v>
      </c>
      <c r="B5" s="395"/>
      <c r="C5" s="394">
        <v>7022010799</v>
      </c>
      <c r="D5" s="394"/>
    </row>
    <row r="6" spans="1:4" ht="15">
      <c r="A6" s="395" t="s">
        <v>15</v>
      </c>
      <c r="B6" s="395"/>
      <c r="C6" s="394">
        <v>702201001</v>
      </c>
      <c r="D6" s="394"/>
    </row>
    <row r="7" spans="1:4" ht="15">
      <c r="A7" s="395" t="s">
        <v>61</v>
      </c>
      <c r="B7" s="395"/>
      <c r="C7" s="394" t="s">
        <v>203</v>
      </c>
      <c r="D7" s="394"/>
    </row>
    <row r="8" spans="1:4" ht="29.25" customHeight="1">
      <c r="A8" s="397" t="s">
        <v>217</v>
      </c>
      <c r="B8" s="397"/>
      <c r="C8" s="394"/>
      <c r="D8" s="394"/>
    </row>
    <row r="9" spans="1:4" ht="32.25" customHeight="1">
      <c r="A9" s="398" t="s">
        <v>11</v>
      </c>
      <c r="B9" s="398"/>
      <c r="C9" s="394"/>
      <c r="D9" s="394"/>
    </row>
    <row r="10" spans="1:4" ht="15">
      <c r="A10" s="395" t="s">
        <v>62</v>
      </c>
      <c r="B10" s="395"/>
      <c r="C10" s="394"/>
      <c r="D10" s="394"/>
    </row>
    <row r="11" spans="1:4" ht="15">
      <c r="A11" s="395" t="s">
        <v>1</v>
      </c>
      <c r="B11" s="395"/>
      <c r="C11" s="394"/>
      <c r="D11" s="394"/>
    </row>
    <row r="12" spans="1:4" ht="15">
      <c r="A12" s="396" t="s">
        <v>24</v>
      </c>
      <c r="B12" s="396"/>
      <c r="C12" s="396" t="s">
        <v>3</v>
      </c>
      <c r="D12" s="396"/>
    </row>
    <row r="13" spans="1:4" ht="15" customHeight="1">
      <c r="A13" s="400" t="s">
        <v>59</v>
      </c>
      <c r="B13" s="400"/>
      <c r="C13" s="401" t="s">
        <v>181</v>
      </c>
      <c r="D13" s="402"/>
    </row>
    <row r="14" spans="1:4" ht="15">
      <c r="A14" s="400"/>
      <c r="B14" s="400"/>
      <c r="C14" s="403"/>
      <c r="D14" s="404"/>
    </row>
    <row r="15" ht="29.25" customHeight="1"/>
    <row r="16" spans="1:4" ht="15">
      <c r="A16" s="395" t="s">
        <v>0</v>
      </c>
      <c r="B16" s="395"/>
      <c r="C16" s="394" t="s">
        <v>202</v>
      </c>
      <c r="D16" s="394"/>
    </row>
    <row r="17" spans="1:4" ht="15">
      <c r="A17" s="395" t="s">
        <v>60</v>
      </c>
      <c r="B17" s="395"/>
      <c r="C17" s="394">
        <v>7022010799</v>
      </c>
      <c r="D17" s="394"/>
    </row>
    <row r="18" spans="1:4" ht="15">
      <c r="A18" s="395" t="s">
        <v>15</v>
      </c>
      <c r="B18" s="395"/>
      <c r="C18" s="394">
        <v>702201001</v>
      </c>
      <c r="D18" s="394"/>
    </row>
    <row r="19" spans="1:4" ht="15">
      <c r="A19" s="395" t="s">
        <v>61</v>
      </c>
      <c r="B19" s="395"/>
      <c r="C19" s="394" t="s">
        <v>203</v>
      </c>
      <c r="D19" s="394"/>
    </row>
    <row r="20" spans="1:4" ht="29.25" customHeight="1">
      <c r="A20" s="397" t="s">
        <v>218</v>
      </c>
      <c r="B20" s="397"/>
      <c r="C20" s="394"/>
      <c r="D20" s="394"/>
    </row>
    <row r="21" spans="1:4" ht="32.25" customHeight="1">
      <c r="A21" s="398" t="s">
        <v>11</v>
      </c>
      <c r="B21" s="398"/>
      <c r="C21" s="394"/>
      <c r="D21" s="394"/>
    </row>
    <row r="22" spans="1:4" ht="15">
      <c r="A22" s="395" t="s">
        <v>63</v>
      </c>
      <c r="B22" s="395"/>
      <c r="C22" s="394"/>
      <c r="D22" s="394"/>
    </row>
    <row r="23" spans="1:4" ht="15">
      <c r="A23" s="395" t="s">
        <v>1</v>
      </c>
      <c r="B23" s="395"/>
      <c r="C23" s="394"/>
      <c r="D23" s="394"/>
    </row>
    <row r="24" spans="1:4" ht="15">
      <c r="A24" s="396" t="s">
        <v>24</v>
      </c>
      <c r="B24" s="396"/>
      <c r="C24" s="396" t="s">
        <v>3</v>
      </c>
      <c r="D24" s="396"/>
    </row>
    <row r="25" spans="1:4" ht="15">
      <c r="A25" s="400" t="s">
        <v>64</v>
      </c>
      <c r="B25" s="400"/>
      <c r="C25" s="401" t="s">
        <v>181</v>
      </c>
      <c r="D25" s="402"/>
    </row>
    <row r="26" spans="1:4" ht="15">
      <c r="A26" s="400"/>
      <c r="B26" s="400"/>
      <c r="C26" s="403"/>
      <c r="D26" s="404"/>
    </row>
    <row r="29" spans="1:9" ht="33" customHeight="1">
      <c r="A29" s="399" t="s">
        <v>79</v>
      </c>
      <c r="B29" s="399"/>
      <c r="C29" s="399"/>
      <c r="D29" s="399"/>
      <c r="E29" s="69"/>
      <c r="F29" s="69"/>
      <c r="G29" s="69"/>
      <c r="H29" s="69"/>
      <c r="I29" s="69"/>
    </row>
    <row r="30" spans="1:9" ht="64.5" customHeight="1">
      <c r="A30" s="399" t="s">
        <v>175</v>
      </c>
      <c r="B30" s="399"/>
      <c r="C30" s="399"/>
      <c r="D30" s="399"/>
      <c r="E30" s="69"/>
      <c r="F30" s="69"/>
      <c r="G30" s="69"/>
      <c r="H30" s="69"/>
      <c r="I30" s="69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19:B19"/>
    <mergeCell ref="C19:D19"/>
    <mergeCell ref="C22:D22"/>
    <mergeCell ref="A20:B20"/>
    <mergeCell ref="C20:D20"/>
    <mergeCell ref="A21:B21"/>
    <mergeCell ref="C21:D21"/>
    <mergeCell ref="C17:D17"/>
    <mergeCell ref="A18:B18"/>
    <mergeCell ref="C18:D18"/>
    <mergeCell ref="A12:B12"/>
    <mergeCell ref="C12:D12"/>
    <mergeCell ref="C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2.00390625" style="1" customWidth="1"/>
    <col min="2" max="2" width="77.421875" style="1" customWidth="1"/>
    <col min="3" max="3" width="9.140625" style="1" customWidth="1"/>
    <col min="4" max="4" width="9.57421875" style="1" customWidth="1"/>
    <col min="5" max="16384" width="9.140625" style="1" customWidth="1"/>
  </cols>
  <sheetData>
    <row r="2" spans="1:3" ht="36" customHeight="1">
      <c r="A2" s="407" t="s">
        <v>176</v>
      </c>
      <c r="B2" s="407"/>
      <c r="C2" s="70"/>
    </row>
    <row r="3" spans="1:3" ht="15">
      <c r="A3" s="71" t="s">
        <v>0</v>
      </c>
      <c r="B3" s="72" t="s">
        <v>202</v>
      </c>
      <c r="C3" s="36"/>
    </row>
    <row r="4" spans="1:2" ht="15">
      <c r="A4" s="71" t="s">
        <v>14</v>
      </c>
      <c r="B4" s="73">
        <v>7022010799</v>
      </c>
    </row>
    <row r="5" spans="1:2" ht="15">
      <c r="A5" s="71" t="s">
        <v>15</v>
      </c>
      <c r="B5" s="73">
        <v>702201001</v>
      </c>
    </row>
    <row r="6" spans="1:2" ht="15">
      <c r="A6" s="71" t="s">
        <v>61</v>
      </c>
      <c r="B6" s="73" t="s">
        <v>203</v>
      </c>
    </row>
    <row r="7" spans="1:2" ht="72.75">
      <c r="A7" s="74" t="s">
        <v>219</v>
      </c>
      <c r="B7" s="17"/>
    </row>
    <row r="8" spans="1:2" ht="28.5">
      <c r="A8" s="75" t="s">
        <v>11</v>
      </c>
      <c r="B8" s="17"/>
    </row>
    <row r="9" spans="1:2" ht="15">
      <c r="A9" s="74" t="s">
        <v>62</v>
      </c>
      <c r="B9" s="17"/>
    </row>
    <row r="10" spans="1:2" ht="15">
      <c r="A10" s="71" t="s">
        <v>1</v>
      </c>
      <c r="B10" s="17"/>
    </row>
    <row r="11" spans="1:2" ht="15">
      <c r="A11" s="38" t="s">
        <v>24</v>
      </c>
      <c r="B11" s="38" t="s">
        <v>3</v>
      </c>
    </row>
    <row r="12" spans="1:2" ht="52.5" customHeight="1">
      <c r="A12" s="39" t="s">
        <v>12</v>
      </c>
      <c r="B12" s="19" t="s">
        <v>181</v>
      </c>
    </row>
    <row r="14" spans="1:3" ht="15">
      <c r="A14" s="71" t="s">
        <v>0</v>
      </c>
      <c r="B14" s="76" t="s">
        <v>202</v>
      </c>
      <c r="C14" s="36"/>
    </row>
    <row r="15" spans="1:2" ht="15">
      <c r="A15" s="71" t="s">
        <v>14</v>
      </c>
      <c r="B15" s="19">
        <v>7022010799</v>
      </c>
    </row>
    <row r="16" spans="1:2" ht="15">
      <c r="A16" s="71" t="s">
        <v>15</v>
      </c>
      <c r="B16" s="19">
        <v>702201001</v>
      </c>
    </row>
    <row r="17" spans="1:2" ht="15">
      <c r="A17" s="71" t="s">
        <v>61</v>
      </c>
      <c r="B17" s="19" t="s">
        <v>203</v>
      </c>
    </row>
    <row r="18" spans="1:2" ht="62.25" customHeight="1">
      <c r="A18" s="74" t="s">
        <v>220</v>
      </c>
      <c r="B18" s="17"/>
    </row>
    <row r="19" spans="1:2" ht="28.5">
      <c r="A19" s="75" t="s">
        <v>11</v>
      </c>
      <c r="B19" s="17"/>
    </row>
    <row r="20" spans="1:2" ht="15">
      <c r="A20" s="74" t="s">
        <v>62</v>
      </c>
      <c r="B20" s="17"/>
    </row>
    <row r="21" spans="1:2" ht="15">
      <c r="A21" s="71" t="s">
        <v>1</v>
      </c>
      <c r="B21" s="17"/>
    </row>
    <row r="22" spans="1:2" ht="15">
      <c r="A22" s="38" t="s">
        <v>24</v>
      </c>
      <c r="B22" s="38" t="s">
        <v>3</v>
      </c>
    </row>
    <row r="23" spans="1:2" ht="42" customHeight="1">
      <c r="A23" s="39" t="s">
        <v>13</v>
      </c>
      <c r="B23" s="19" t="s">
        <v>181</v>
      </c>
    </row>
    <row r="25" spans="1:4" ht="36" customHeight="1">
      <c r="A25" s="408" t="s">
        <v>79</v>
      </c>
      <c r="B25" s="408"/>
      <c r="C25" s="69"/>
      <c r="D25" s="69"/>
    </row>
    <row r="26" spans="1:4" ht="60.75" customHeight="1">
      <c r="A26" s="408" t="s">
        <v>175</v>
      </c>
      <c r="B26" s="408"/>
      <c r="C26" s="69"/>
      <c r="D26" s="69"/>
    </row>
  </sheetData>
  <sheetProtection/>
  <mergeCells count="3">
    <mergeCell ref="A2:B2"/>
    <mergeCell ref="A25:B25"/>
    <mergeCell ref="A26:B26"/>
  </mergeCells>
  <printOptions/>
  <pageMargins left="0.7086614173228347" right="0.23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D58"/>
  <sheetViews>
    <sheetView tabSelected="1" zoomScalePageLayoutView="0" workbookViewId="0" topLeftCell="A34">
      <selection activeCell="D47" sqref="D47"/>
    </sheetView>
  </sheetViews>
  <sheetFormatPr defaultColWidth="55.00390625" defaultRowHeight="15"/>
  <cols>
    <col min="1" max="1" width="101.57421875" style="1" customWidth="1"/>
    <col min="2" max="2" width="31.00390625" style="1" customWidth="1"/>
    <col min="3" max="3" width="19.7109375" style="1" customWidth="1"/>
    <col min="4" max="16384" width="55.00390625" style="1" customWidth="1"/>
  </cols>
  <sheetData>
    <row r="2" spans="1:2" ht="15">
      <c r="A2" s="405" t="s">
        <v>177</v>
      </c>
      <c r="B2" s="410"/>
    </row>
    <row r="4" spans="1:2" ht="45">
      <c r="A4" s="2" t="s">
        <v>0</v>
      </c>
      <c r="B4" s="20" t="s">
        <v>202</v>
      </c>
    </row>
    <row r="5" spans="1:2" ht="15">
      <c r="A5" s="2" t="s">
        <v>14</v>
      </c>
      <c r="B5" s="20">
        <v>7022010799</v>
      </c>
    </row>
    <row r="6" spans="1:2" ht="15">
      <c r="A6" s="2" t="s">
        <v>15</v>
      </c>
      <c r="B6" s="20">
        <v>702201001</v>
      </c>
    </row>
    <row r="7" spans="1:2" ht="30">
      <c r="A7" s="2" t="s">
        <v>61</v>
      </c>
      <c r="B7" s="20" t="s">
        <v>203</v>
      </c>
    </row>
    <row r="8" spans="1:2" ht="15">
      <c r="A8" s="2" t="s">
        <v>65</v>
      </c>
      <c r="B8" s="44" t="s">
        <v>381</v>
      </c>
    </row>
    <row r="11" spans="1:2" ht="15">
      <c r="A11" s="4" t="s">
        <v>2</v>
      </c>
      <c r="B11" s="45" t="s">
        <v>3</v>
      </c>
    </row>
    <row r="12" spans="1:2" ht="89.25" customHeight="1">
      <c r="A12" s="40" t="s">
        <v>80</v>
      </c>
      <c r="B12" s="20" t="str">
        <f>'Ф.1.(п.15.а. п.18)'!B11</f>
        <v>производство тепловой энергии (мощности) не в режиме комбинированной выработки электрической и тепловой энергии источниками тепловой энергии</v>
      </c>
    </row>
    <row r="13" spans="1:2" ht="15">
      <c r="A13" s="40" t="s">
        <v>81</v>
      </c>
      <c r="B13" s="46">
        <f>'[4]смета тепло'!$D$111/1000</f>
        <v>293801.07832432195</v>
      </c>
    </row>
    <row r="14" spans="1:4" ht="30">
      <c r="A14" s="40" t="s">
        <v>82</v>
      </c>
      <c r="B14" s="46">
        <f>SUM(B15:B17,B20:B24,B26,B28,B29)</f>
        <v>287824.51053969894</v>
      </c>
      <c r="C14" s="46"/>
      <c r="D14" s="317"/>
    </row>
    <row r="15" spans="1:2" ht="15">
      <c r="A15" s="47" t="s">
        <v>21</v>
      </c>
      <c r="B15" s="263">
        <f>'[4]смета тепло'!$D$21/1000</f>
        <v>8466.837578196033</v>
      </c>
    </row>
    <row r="16" spans="1:2" ht="15">
      <c r="A16" s="47" t="s">
        <v>155</v>
      </c>
      <c r="B16" s="48">
        <f>'Т2.1'!$B$17+'Т2.1'!$B$42+'Т2.1'!$B$83</f>
        <v>14482.460431366722</v>
      </c>
    </row>
    <row r="17" spans="1:2" ht="30">
      <c r="A17" s="47" t="s">
        <v>23</v>
      </c>
      <c r="B17" s="21">
        <f>'[4]смета тепло'!$D$18/1000</f>
        <v>15092.467927289998</v>
      </c>
    </row>
    <row r="18" spans="1:2" ht="15">
      <c r="A18" s="49" t="s">
        <v>66</v>
      </c>
      <c r="B18" s="21">
        <f>B17/B19</f>
        <v>4.160683620942376</v>
      </c>
    </row>
    <row r="19" spans="1:2" ht="15">
      <c r="A19" s="49" t="s">
        <v>184</v>
      </c>
      <c r="B19" s="127">
        <f>'[10]СВОД'!$F$24/1000</f>
        <v>3627.401</v>
      </c>
    </row>
    <row r="20" spans="1:2" ht="15">
      <c r="A20" s="47" t="s">
        <v>25</v>
      </c>
      <c r="B20" s="46">
        <f>'[4]смета тепло'!$D$23</f>
        <v>5014.759465404522</v>
      </c>
    </row>
    <row r="21" spans="1:2" ht="15">
      <c r="A21" s="47" t="s">
        <v>26</v>
      </c>
      <c r="B21" s="46">
        <f>'[5]Услуги систем водоснабжения'!$F$61/1000</f>
        <v>482.78968080000016</v>
      </c>
    </row>
    <row r="22" spans="1:2" ht="15">
      <c r="A22" s="47" t="s">
        <v>27</v>
      </c>
      <c r="B22" s="46">
        <f>('[4]смета тепло'!$D$33+'[4]смета тепло'!$D$37)/1000</f>
        <v>67597.47022067715</v>
      </c>
    </row>
    <row r="23" spans="1:2" ht="30">
      <c r="A23" s="47" t="s">
        <v>28</v>
      </c>
      <c r="B23" s="46">
        <f>'[4]смета тепло'!$D$29</f>
        <v>0</v>
      </c>
    </row>
    <row r="24" spans="1:2" ht="15">
      <c r="A24" s="47" t="s">
        <v>29</v>
      </c>
      <c r="B24" s="263">
        <f>('Т1.1.'!E47+'Т1.1.'!E101+'Т1.1.'!E105+'Т1.1.'!E109)/1000-B15-B16-B17-B20-B21-B22-B23-B26-B28-B29-B31</f>
        <v>114607.69383400172</v>
      </c>
    </row>
    <row r="25" spans="1:2" ht="15">
      <c r="A25" s="50" t="s">
        <v>30</v>
      </c>
      <c r="B25" s="46">
        <f>SUM('[6]Цеховые сводная таблица'!$C$24,'[6]Цеховые сводная таблица'!$C$25,'[6]Цеховые сводная таблица'!$C$26)/1000</f>
        <v>20594.633126172183</v>
      </c>
    </row>
    <row r="26" spans="1:2" ht="15">
      <c r="A26" s="47" t="s">
        <v>31</v>
      </c>
      <c r="B26" s="46">
        <f>'[6]ОХР на 2014'!$C$38/1000</f>
        <v>21922.62148351894</v>
      </c>
    </row>
    <row r="27" spans="1:2" ht="15">
      <c r="A27" s="50" t="s">
        <v>32</v>
      </c>
      <c r="B27" s="46">
        <f>('[4]смета тепло'!$D$81+'[4]смета тепло'!$D$84)/1000</f>
        <v>9941.59774113296</v>
      </c>
    </row>
    <row r="28" spans="1:2" ht="15">
      <c r="A28" s="47" t="s">
        <v>33</v>
      </c>
      <c r="B28" s="46">
        <f>'[4]смета тепло'!$D$40/1000</f>
        <v>26402.791189999996</v>
      </c>
    </row>
    <row r="29" spans="1:2" ht="33">
      <c r="A29" s="47" t="s">
        <v>210</v>
      </c>
      <c r="B29" s="46">
        <f>'[4]смета тепло'!$D$49/1000</f>
        <v>13754.61872844385</v>
      </c>
    </row>
    <row r="30" spans="1:2" ht="45">
      <c r="A30" s="47" t="s">
        <v>372</v>
      </c>
      <c r="B30" s="46">
        <v>0</v>
      </c>
    </row>
    <row r="31" spans="1:2" ht="15">
      <c r="A31" s="40" t="s">
        <v>83</v>
      </c>
      <c r="B31" s="46">
        <f>'[4]смета тепло'!$D$107/1000</f>
        <v>5976.567784623052</v>
      </c>
    </row>
    <row r="32" spans="1:2" ht="15">
      <c r="A32" s="40" t="s">
        <v>84</v>
      </c>
      <c r="B32" s="46">
        <f>(B31-(('[6]Расходы из прибыли'!$P$9+'[6]Расходы из прибыли'!$P$27)*20%/1000))-((B31-(('[6]Расходы из прибыли'!$P$9+'[6]Расходы из прибыли'!$P$27)*20%/1000))*20%)</f>
        <v>4297.2642393634205</v>
      </c>
    </row>
    <row r="33" spans="1:2" ht="30">
      <c r="A33" s="47" t="s">
        <v>4</v>
      </c>
      <c r="B33" s="21">
        <v>0</v>
      </c>
    </row>
    <row r="34" spans="1:2" ht="15">
      <c r="A34" s="40" t="s">
        <v>85</v>
      </c>
      <c r="B34" s="21">
        <v>0</v>
      </c>
    </row>
    <row r="35" spans="1:2" ht="15">
      <c r="A35" s="47" t="s">
        <v>6</v>
      </c>
      <c r="B35" s="21">
        <v>0</v>
      </c>
    </row>
    <row r="36" spans="1:2" ht="60">
      <c r="A36" s="40" t="s">
        <v>211</v>
      </c>
      <c r="B36" s="83" t="s">
        <v>230</v>
      </c>
    </row>
    <row r="37" spans="1:2" ht="15">
      <c r="A37" s="40" t="s">
        <v>86</v>
      </c>
      <c r="B37" s="265">
        <f>'[15]Т2'!$B$37</f>
        <v>105.393</v>
      </c>
    </row>
    <row r="38" spans="1:2" ht="15">
      <c r="A38" s="40" t="s">
        <v>87</v>
      </c>
      <c r="B38" s="265">
        <f>'[14]Т2 ТОМСК'!$B$38</f>
        <v>35.19</v>
      </c>
    </row>
    <row r="39" spans="1:2" ht="15">
      <c r="A39" s="40" t="s">
        <v>88</v>
      </c>
      <c r="B39" s="265">
        <f>'[8]Т2'!$B$39</f>
        <v>88.7112</v>
      </c>
    </row>
    <row r="40" spans="1:2" ht="15">
      <c r="A40" s="40" t="s">
        <v>295</v>
      </c>
      <c r="B40" s="265">
        <f>'[8]Т2'!$B$40</f>
        <v>18.18069270730877</v>
      </c>
    </row>
    <row r="41" spans="1:2" ht="15">
      <c r="A41" s="40" t="s">
        <v>89</v>
      </c>
      <c r="B41" s="265">
        <f>'[8]Т2'!$B$41</f>
        <v>76.301</v>
      </c>
    </row>
    <row r="42" spans="1:2" ht="15">
      <c r="A42" s="47" t="s">
        <v>5</v>
      </c>
      <c r="B42" s="265">
        <f>34.02-'[7]Т2'!$B$42</f>
        <v>23.967000000000002</v>
      </c>
    </row>
    <row r="43" spans="1:2" ht="15">
      <c r="A43" s="47" t="s">
        <v>68</v>
      </c>
      <c r="B43" s="265">
        <f>63.17-'[7]Т2'!$B$43</f>
        <v>52.3326</v>
      </c>
    </row>
    <row r="44" spans="1:2" ht="15">
      <c r="A44" s="40" t="s">
        <v>90</v>
      </c>
      <c r="B44" s="486">
        <f>'Ф.1.(п.15.а. п.18)'!B12</f>
        <v>77.15</v>
      </c>
    </row>
    <row r="45" spans="1:2" ht="15">
      <c r="A45" s="40" t="s">
        <v>91</v>
      </c>
      <c r="B45" s="486">
        <f>'Ф.1.(п.15.а. п.18)'!B13</f>
        <v>11.6</v>
      </c>
    </row>
    <row r="46" spans="1:2" ht="15">
      <c r="A46" s="40" t="s">
        <v>92</v>
      </c>
      <c r="B46" s="264"/>
    </row>
    <row r="47" spans="1:2" ht="15">
      <c r="A47" s="40" t="s">
        <v>93</v>
      </c>
      <c r="B47" s="265">
        <v>16</v>
      </c>
    </row>
    <row r="48" spans="1:2" ht="15">
      <c r="A48" s="40" t="s">
        <v>94</v>
      </c>
      <c r="B48" s="265">
        <f>'[3]Т2'!$B$48</f>
        <v>0</v>
      </c>
    </row>
    <row r="49" spans="1:2" ht="15">
      <c r="A49" s="40" t="s">
        <v>95</v>
      </c>
      <c r="B49" s="265">
        <f>'[4]смета тепло'!$D$34</f>
        <v>148.7</v>
      </c>
    </row>
    <row r="50" spans="1:2" ht="15">
      <c r="A50" s="40" t="s">
        <v>296</v>
      </c>
      <c r="B50" s="265">
        <f>'[7]Т2'!$B$50/'[7]Т2'!$B$49*B49</f>
        <v>9.162939596059507</v>
      </c>
    </row>
    <row r="51" spans="1:2" ht="30">
      <c r="A51" s="40" t="s">
        <v>96</v>
      </c>
      <c r="B51" s="265">
        <f>'[8]Т2'!$B$51</f>
        <v>161.9</v>
      </c>
    </row>
    <row r="52" spans="1:2" ht="30">
      <c r="A52" s="40" t="s">
        <v>233</v>
      </c>
      <c r="B52" s="265">
        <f>B19*1000/'[9]СВОД ТОМСК'!$I$12</f>
        <v>37.00799913217517</v>
      </c>
    </row>
    <row r="53" spans="1:2" ht="30">
      <c r="A53" s="40" t="s">
        <v>97</v>
      </c>
      <c r="B53" s="265">
        <f>('[4]смета тепло'!$D$24+'[4]смета тепло'!$D$27)/'[9]СВОД ТОМСК'!$I$12</f>
        <v>0.20432210216718782</v>
      </c>
    </row>
    <row r="55" spans="1:2" ht="15">
      <c r="A55" s="408" t="s">
        <v>103</v>
      </c>
      <c r="B55" s="408"/>
    </row>
    <row r="56" spans="1:2" ht="15">
      <c r="A56" s="409" t="s">
        <v>111</v>
      </c>
      <c r="B56" s="409"/>
    </row>
    <row r="57" spans="1:2" ht="15">
      <c r="A57" s="408" t="s">
        <v>156</v>
      </c>
      <c r="B57" s="408"/>
    </row>
    <row r="58" spans="1:2" ht="15">
      <c r="A58" s="408" t="s">
        <v>104</v>
      </c>
      <c r="B58" s="408"/>
    </row>
  </sheetData>
  <sheetProtection/>
  <mergeCells count="5">
    <mergeCell ref="A55:B55"/>
    <mergeCell ref="A56:B56"/>
    <mergeCell ref="A2:B2"/>
    <mergeCell ref="A58:B58"/>
    <mergeCell ref="A57:B57"/>
  </mergeCells>
  <printOptions/>
  <pageMargins left="0.7086614173228347" right="0.17" top="0.3937007874015748" bottom="0.2362204724409449" header="0.35433070866141736" footer="0.15748031496062992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92"/>
  <sheetViews>
    <sheetView zoomScalePageLayoutView="0" workbookViewId="0" topLeftCell="A1">
      <selection activeCell="C82" sqref="C82"/>
    </sheetView>
  </sheetViews>
  <sheetFormatPr defaultColWidth="36.00390625" defaultRowHeight="15"/>
  <cols>
    <col min="1" max="1" width="50.140625" style="1" customWidth="1"/>
    <col min="2" max="2" width="46.00390625" style="13" customWidth="1"/>
    <col min="3" max="16384" width="36.00390625" style="1" customWidth="1"/>
  </cols>
  <sheetData>
    <row r="1" spans="1:2" ht="15.75">
      <c r="A1" s="405" t="s">
        <v>178</v>
      </c>
      <c r="B1" s="411"/>
    </row>
    <row r="2" spans="1:2" ht="15.75">
      <c r="A2" s="42"/>
      <c r="B2" s="43"/>
    </row>
    <row r="3" spans="1:2" ht="30">
      <c r="A3" s="2" t="s">
        <v>0</v>
      </c>
      <c r="B3" s="3" t="s">
        <v>202</v>
      </c>
    </row>
    <row r="4" spans="1:2" ht="15">
      <c r="A4" s="2" t="s">
        <v>14</v>
      </c>
      <c r="B4" s="3">
        <v>7022010799</v>
      </c>
    </row>
    <row r="5" spans="1:2" ht="15">
      <c r="A5" s="2" t="s">
        <v>15</v>
      </c>
      <c r="B5" s="3">
        <v>702201001</v>
      </c>
    </row>
    <row r="6" spans="1:2" ht="30">
      <c r="A6" s="2" t="s">
        <v>61</v>
      </c>
      <c r="B6" s="3" t="s">
        <v>203</v>
      </c>
    </row>
    <row r="7" spans="1:2" ht="15">
      <c r="A7" s="2" t="s">
        <v>65</v>
      </c>
      <c r="B7" s="84" t="str">
        <f>'Т2'!B8</f>
        <v>план 2014 год</v>
      </c>
    </row>
    <row r="9" spans="1:2" ht="15">
      <c r="A9" s="4" t="s">
        <v>2</v>
      </c>
      <c r="B9" s="5" t="s">
        <v>3</v>
      </c>
    </row>
    <row r="10" spans="1:2" s="8" customFormat="1" ht="15">
      <c r="A10" s="6" t="s">
        <v>157</v>
      </c>
      <c r="B10" s="7"/>
    </row>
    <row r="11" spans="1:2" s="8" customFormat="1" ht="15">
      <c r="A11" s="6" t="s">
        <v>112</v>
      </c>
      <c r="B11" s="7"/>
    </row>
    <row r="12" spans="1:2" s="8" customFormat="1" ht="15">
      <c r="A12" s="9" t="s">
        <v>135</v>
      </c>
      <c r="B12" s="7"/>
    </row>
    <row r="13" spans="1:2" s="8" customFormat="1" ht="15">
      <c r="A13" s="9" t="s">
        <v>134</v>
      </c>
      <c r="B13" s="7"/>
    </row>
    <row r="14" spans="1:2" s="8" customFormat="1" ht="15">
      <c r="A14" s="9" t="s">
        <v>114</v>
      </c>
      <c r="B14" s="7"/>
    </row>
    <row r="15" spans="1:2" s="8" customFormat="1" ht="15">
      <c r="A15" s="9" t="s">
        <v>22</v>
      </c>
      <c r="B15" s="7"/>
    </row>
    <row r="16" spans="1:2" s="8" customFormat="1" ht="15">
      <c r="A16" s="6" t="s">
        <v>115</v>
      </c>
      <c r="B16" s="7"/>
    </row>
    <row r="17" spans="1:2" s="8" customFormat="1" ht="15">
      <c r="A17" s="9" t="s">
        <v>137</v>
      </c>
      <c r="B17" s="10">
        <f>'[11]Т2.1 ИТОГО'!$B$17-'[7]Т2.1'!$B$17</f>
        <v>6043.842019671807</v>
      </c>
    </row>
    <row r="18" spans="1:2" s="8" customFormat="1" ht="30">
      <c r="A18" s="9" t="s">
        <v>116</v>
      </c>
      <c r="B18" s="10">
        <f>B17*1000/B19</f>
        <v>591.6793198571171</v>
      </c>
    </row>
    <row r="19" spans="1:2" s="8" customFormat="1" ht="15">
      <c r="A19" s="9" t="s">
        <v>117</v>
      </c>
      <c r="B19" s="10">
        <f>'[11]Т2.1 ИТОГО'!$B$19-'[7]Т2.1'!$B$19</f>
        <v>10214.725809804062</v>
      </c>
    </row>
    <row r="20" spans="1:2" s="8" customFormat="1" ht="15">
      <c r="A20" s="9" t="s">
        <v>22</v>
      </c>
      <c r="B20" s="7" t="s">
        <v>182</v>
      </c>
    </row>
    <row r="21" spans="1:2" s="8" customFormat="1" ht="15" hidden="1">
      <c r="A21" s="11" t="s">
        <v>118</v>
      </c>
      <c r="B21" s="7"/>
    </row>
    <row r="22" spans="1:2" s="8" customFormat="1" ht="30" hidden="1">
      <c r="A22" s="9" t="s">
        <v>136</v>
      </c>
      <c r="B22" s="7"/>
    </row>
    <row r="23" spans="1:2" s="8" customFormat="1" ht="15" hidden="1">
      <c r="A23" s="9" t="s">
        <v>138</v>
      </c>
      <c r="B23" s="7"/>
    </row>
    <row r="24" spans="1:2" s="8" customFormat="1" ht="15" hidden="1">
      <c r="A24" s="9" t="s">
        <v>117</v>
      </c>
      <c r="B24" s="7"/>
    </row>
    <row r="25" spans="1:2" s="8" customFormat="1" ht="15" hidden="1">
      <c r="A25" s="9" t="s">
        <v>22</v>
      </c>
      <c r="B25" s="7"/>
    </row>
    <row r="26" spans="1:2" s="8" customFormat="1" ht="15" hidden="1">
      <c r="A26" s="11" t="s">
        <v>120</v>
      </c>
      <c r="B26" s="7"/>
    </row>
    <row r="27" spans="1:2" s="8" customFormat="1" ht="30" hidden="1">
      <c r="A27" s="9" t="s">
        <v>139</v>
      </c>
      <c r="B27" s="7"/>
    </row>
    <row r="28" spans="1:2" s="8" customFormat="1" ht="15" hidden="1">
      <c r="A28" s="9" t="s">
        <v>119</v>
      </c>
      <c r="B28" s="7"/>
    </row>
    <row r="29" spans="1:2" s="8" customFormat="1" ht="15" hidden="1">
      <c r="A29" s="9" t="s">
        <v>117</v>
      </c>
      <c r="B29" s="7"/>
    </row>
    <row r="30" spans="1:2" s="8" customFormat="1" ht="15" hidden="1">
      <c r="A30" s="9" t="s">
        <v>22</v>
      </c>
      <c r="B30" s="7"/>
    </row>
    <row r="31" spans="1:2" s="8" customFormat="1" ht="15" hidden="1">
      <c r="A31" s="6" t="s">
        <v>121</v>
      </c>
      <c r="B31" s="7"/>
    </row>
    <row r="32" spans="1:2" s="8" customFormat="1" ht="15" hidden="1">
      <c r="A32" s="9" t="s">
        <v>140</v>
      </c>
      <c r="B32" s="7"/>
    </row>
    <row r="33" spans="1:2" s="8" customFormat="1" ht="15" hidden="1">
      <c r="A33" s="9" t="s">
        <v>119</v>
      </c>
      <c r="B33" s="7"/>
    </row>
    <row r="34" spans="1:2" s="8" customFormat="1" ht="15" hidden="1">
      <c r="A34" s="9" t="s">
        <v>122</v>
      </c>
      <c r="B34" s="7"/>
    </row>
    <row r="35" spans="1:2" s="8" customFormat="1" ht="15" hidden="1">
      <c r="A35" s="9" t="s">
        <v>22</v>
      </c>
      <c r="B35" s="7"/>
    </row>
    <row r="36" spans="1:2" s="8" customFormat="1" ht="15" hidden="1">
      <c r="A36" s="6" t="s">
        <v>123</v>
      </c>
      <c r="B36" s="7"/>
    </row>
    <row r="37" spans="1:2" s="8" customFormat="1" ht="15" hidden="1">
      <c r="A37" s="9" t="s">
        <v>141</v>
      </c>
      <c r="B37" s="7"/>
    </row>
    <row r="38" spans="1:2" s="8" customFormat="1" ht="15" hidden="1">
      <c r="A38" s="9" t="s">
        <v>113</v>
      </c>
      <c r="B38" s="7"/>
    </row>
    <row r="39" spans="1:2" s="8" customFormat="1" ht="15" hidden="1">
      <c r="A39" s="9" t="s">
        <v>142</v>
      </c>
      <c r="B39" s="7"/>
    </row>
    <row r="40" spans="1:2" s="8" customFormat="1" ht="15" hidden="1">
      <c r="A40" s="9" t="s">
        <v>22</v>
      </c>
      <c r="B40" s="7"/>
    </row>
    <row r="41" spans="1:2" s="8" customFormat="1" ht="15">
      <c r="A41" s="6" t="s">
        <v>124</v>
      </c>
      <c r="B41" s="7"/>
    </row>
    <row r="42" spans="1:2" s="8" customFormat="1" ht="15">
      <c r="A42" s="9" t="s">
        <v>143</v>
      </c>
      <c r="B42" s="10">
        <f>'[11]Т2.1 ИТОГО'!$B$42-'[7]Т2.1'!$B$42</f>
        <v>4372.118411694915</v>
      </c>
    </row>
    <row r="43" spans="1:2" s="8" customFormat="1" ht="15">
      <c r="A43" s="9" t="s">
        <v>113</v>
      </c>
      <c r="B43" s="10">
        <f>B42*1000/B44</f>
        <v>12281.231493525042</v>
      </c>
    </row>
    <row r="44" spans="1:2" s="8" customFormat="1" ht="15">
      <c r="A44" s="9" t="s">
        <v>142</v>
      </c>
      <c r="B44" s="10">
        <f>'[11]Т2.1 ИТОГО'!$B$44-'[7]Т2.1'!$B$44</f>
        <v>356</v>
      </c>
    </row>
    <row r="45" spans="1:2" s="8" customFormat="1" ht="15">
      <c r="A45" s="9" t="s">
        <v>22</v>
      </c>
      <c r="B45" s="7" t="s">
        <v>182</v>
      </c>
    </row>
    <row r="46" spans="1:3" s="8" customFormat="1" ht="15">
      <c r="A46" s="9" t="s">
        <v>297</v>
      </c>
      <c r="B46" s="10">
        <f>'[13]ПП ТУ'!$CD$77/1000-'[7]Т2.1'!$B$46</f>
        <v>267.1446874165939</v>
      </c>
      <c r="C46" s="8" t="s">
        <v>609</v>
      </c>
    </row>
    <row r="47" spans="1:2" s="8" customFormat="1" ht="15" hidden="1">
      <c r="A47" s="6" t="s">
        <v>125</v>
      </c>
      <c r="B47" s="7"/>
    </row>
    <row r="48" spans="1:2" s="8" customFormat="1" ht="15" hidden="1">
      <c r="A48" s="9" t="s">
        <v>145</v>
      </c>
      <c r="B48" s="7"/>
    </row>
    <row r="49" spans="1:2" s="8" customFormat="1" ht="15" hidden="1">
      <c r="A49" s="9" t="s">
        <v>113</v>
      </c>
      <c r="B49" s="7"/>
    </row>
    <row r="50" spans="1:2" s="8" customFormat="1" ht="15" hidden="1">
      <c r="A50" s="9" t="s">
        <v>142</v>
      </c>
      <c r="B50" s="7"/>
    </row>
    <row r="51" spans="1:2" s="8" customFormat="1" ht="15" hidden="1">
      <c r="A51" s="9" t="s">
        <v>22</v>
      </c>
      <c r="B51" s="7"/>
    </row>
    <row r="52" spans="1:2" s="8" customFormat="1" ht="15" hidden="1">
      <c r="A52" s="6" t="s">
        <v>126</v>
      </c>
      <c r="B52" s="7"/>
    </row>
    <row r="53" spans="1:2" s="8" customFormat="1" ht="15" hidden="1">
      <c r="A53" s="9" t="s">
        <v>146</v>
      </c>
      <c r="B53" s="7"/>
    </row>
    <row r="54" spans="1:2" s="8" customFormat="1" ht="15" hidden="1">
      <c r="A54" s="9" t="s">
        <v>113</v>
      </c>
      <c r="B54" s="7"/>
    </row>
    <row r="55" spans="1:2" s="8" customFormat="1" ht="15" hidden="1">
      <c r="A55" s="9" t="s">
        <v>142</v>
      </c>
      <c r="B55" s="7"/>
    </row>
    <row r="56" spans="1:2" s="8" customFormat="1" ht="15" hidden="1">
      <c r="A56" s="9" t="s">
        <v>22</v>
      </c>
      <c r="B56" s="7"/>
    </row>
    <row r="57" spans="1:2" s="8" customFormat="1" ht="15" hidden="1">
      <c r="A57" s="6" t="s">
        <v>127</v>
      </c>
      <c r="B57" s="7"/>
    </row>
    <row r="58" spans="1:2" s="8" customFormat="1" ht="15" hidden="1">
      <c r="A58" s="9" t="s">
        <v>147</v>
      </c>
      <c r="B58" s="7"/>
    </row>
    <row r="59" spans="1:2" s="8" customFormat="1" ht="15" hidden="1">
      <c r="A59" s="9" t="s">
        <v>113</v>
      </c>
      <c r="B59" s="7"/>
    </row>
    <row r="60" spans="1:2" s="8" customFormat="1" ht="15" hidden="1">
      <c r="A60" s="9" t="s">
        <v>142</v>
      </c>
      <c r="B60" s="7"/>
    </row>
    <row r="61" spans="1:2" s="8" customFormat="1" ht="15" hidden="1">
      <c r="A61" s="9" t="s">
        <v>22</v>
      </c>
      <c r="B61" s="7"/>
    </row>
    <row r="62" spans="1:2" s="8" customFormat="1" ht="15" hidden="1">
      <c r="A62" s="6" t="s">
        <v>128</v>
      </c>
      <c r="B62" s="7"/>
    </row>
    <row r="63" spans="1:2" s="8" customFormat="1" ht="15" hidden="1">
      <c r="A63" s="9" t="s">
        <v>148</v>
      </c>
      <c r="B63" s="7"/>
    </row>
    <row r="64" spans="1:2" s="8" customFormat="1" ht="15" hidden="1">
      <c r="A64" s="9" t="s">
        <v>113</v>
      </c>
      <c r="B64" s="7"/>
    </row>
    <row r="65" spans="1:2" s="8" customFormat="1" ht="15" hidden="1">
      <c r="A65" s="9" t="s">
        <v>142</v>
      </c>
      <c r="B65" s="7"/>
    </row>
    <row r="66" spans="1:2" s="8" customFormat="1" ht="15" hidden="1">
      <c r="A66" s="9" t="s">
        <v>22</v>
      </c>
      <c r="B66" s="7"/>
    </row>
    <row r="67" spans="1:2" s="8" customFormat="1" ht="15" hidden="1">
      <c r="A67" s="6" t="s">
        <v>129</v>
      </c>
      <c r="B67" s="7"/>
    </row>
    <row r="68" spans="1:2" s="8" customFormat="1" ht="15" hidden="1">
      <c r="A68" s="9" t="s">
        <v>149</v>
      </c>
      <c r="B68" s="7"/>
    </row>
    <row r="69" spans="1:2" s="8" customFormat="1" ht="15" hidden="1">
      <c r="A69" s="9" t="s">
        <v>113</v>
      </c>
      <c r="B69" s="7"/>
    </row>
    <row r="70" spans="1:2" s="8" customFormat="1" ht="15" hidden="1">
      <c r="A70" s="9" t="s">
        <v>142</v>
      </c>
      <c r="B70" s="7"/>
    </row>
    <row r="71" spans="1:2" s="8" customFormat="1" ht="15" hidden="1">
      <c r="A71" s="9" t="s">
        <v>22</v>
      </c>
      <c r="B71" s="7"/>
    </row>
    <row r="72" spans="1:2" s="8" customFormat="1" ht="15" hidden="1">
      <c r="A72" s="6" t="s">
        <v>130</v>
      </c>
      <c r="B72" s="7"/>
    </row>
    <row r="73" spans="1:2" s="8" customFormat="1" ht="15" hidden="1">
      <c r="A73" s="9" t="s">
        <v>150</v>
      </c>
      <c r="B73" s="7"/>
    </row>
    <row r="74" spans="1:2" s="8" customFormat="1" ht="15" hidden="1">
      <c r="A74" s="9" t="s">
        <v>113</v>
      </c>
      <c r="B74" s="7"/>
    </row>
    <row r="75" spans="1:2" s="8" customFormat="1" ht="15" hidden="1">
      <c r="A75" s="9" t="s">
        <v>142</v>
      </c>
      <c r="B75" s="7"/>
    </row>
    <row r="76" spans="1:2" s="8" customFormat="1" ht="15" hidden="1">
      <c r="A76" s="9" t="s">
        <v>22</v>
      </c>
      <c r="B76" s="7"/>
    </row>
    <row r="77" spans="1:2" s="8" customFormat="1" ht="15" hidden="1">
      <c r="A77" s="6" t="s">
        <v>131</v>
      </c>
      <c r="B77" s="7"/>
    </row>
    <row r="78" spans="1:2" s="8" customFormat="1" ht="30" hidden="1">
      <c r="A78" s="9" t="s">
        <v>151</v>
      </c>
      <c r="B78" s="7"/>
    </row>
    <row r="79" spans="1:2" s="8" customFormat="1" ht="15" hidden="1">
      <c r="A79" s="9" t="s">
        <v>113</v>
      </c>
      <c r="B79" s="7"/>
    </row>
    <row r="80" spans="1:2" s="8" customFormat="1" ht="15" hidden="1">
      <c r="A80" s="9" t="s">
        <v>142</v>
      </c>
      <c r="B80" s="7"/>
    </row>
    <row r="81" spans="1:2" s="8" customFormat="1" ht="15" hidden="1">
      <c r="A81" s="9" t="s">
        <v>22</v>
      </c>
      <c r="B81" s="7"/>
    </row>
    <row r="82" spans="1:2" ht="28.5">
      <c r="A82" s="6" t="s">
        <v>132</v>
      </c>
      <c r="B82" s="3"/>
    </row>
    <row r="83" spans="1:2" ht="15">
      <c r="A83" s="9" t="s">
        <v>144</v>
      </c>
      <c r="B83" s="10">
        <f>'[12]Т2.1'!$B$83</f>
        <v>4066.5</v>
      </c>
    </row>
    <row r="84" spans="1:2" ht="15">
      <c r="A84" s="9" t="s">
        <v>22</v>
      </c>
      <c r="B84" s="10" t="s">
        <v>182</v>
      </c>
    </row>
    <row r="85" spans="1:2" ht="15">
      <c r="A85" s="9" t="s">
        <v>169</v>
      </c>
      <c r="B85" s="10">
        <f>B83/B86</f>
        <v>4.253661087866109</v>
      </c>
    </row>
    <row r="86" spans="1:2" ht="15">
      <c r="A86" s="9" t="s">
        <v>133</v>
      </c>
      <c r="B86" s="12">
        <f>'[12]Т2.1'!$B$86</f>
        <v>956</v>
      </c>
    </row>
    <row r="87" spans="1:2" ht="15">
      <c r="A87" s="6" t="s">
        <v>152</v>
      </c>
      <c r="B87" s="3"/>
    </row>
    <row r="88" spans="1:2" s="8" customFormat="1" ht="15">
      <c r="A88" s="9" t="s">
        <v>154</v>
      </c>
      <c r="B88" s="7"/>
    </row>
    <row r="89" spans="1:2" s="8" customFormat="1" ht="15">
      <c r="A89" s="9" t="s">
        <v>113</v>
      </c>
      <c r="B89" s="7"/>
    </row>
    <row r="90" spans="1:2" s="8" customFormat="1" ht="15">
      <c r="A90" s="9" t="s">
        <v>142</v>
      </c>
      <c r="B90" s="7"/>
    </row>
    <row r="91" spans="1:2" s="8" customFormat="1" ht="15">
      <c r="A91" s="9" t="s">
        <v>22</v>
      </c>
      <c r="B91" s="7"/>
    </row>
    <row r="92" ht="15">
      <c r="A92" s="41" t="s">
        <v>153</v>
      </c>
    </row>
  </sheetData>
  <sheetProtection/>
  <mergeCells count="1">
    <mergeCell ref="A1:B1"/>
  </mergeCells>
  <printOptions/>
  <pageMargins left="0.97" right="0.31496062992125984" top="0.46" bottom="0.15748031496062992" header="0.31496062992125984" footer="0.31496062992125984"/>
  <pageSetup fitToHeight="2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5.8515625" style="0" customWidth="1"/>
    <col min="2" max="2" width="40.57421875" style="0" customWidth="1"/>
    <col min="3" max="4" width="28.00390625" style="0" customWidth="1"/>
  </cols>
  <sheetData>
    <row r="1" spans="1:9" ht="52.5" customHeight="1">
      <c r="A1" s="412" t="s">
        <v>298</v>
      </c>
      <c r="B1" s="412"/>
      <c r="C1" s="412"/>
      <c r="D1" s="412"/>
      <c r="E1" s="412"/>
      <c r="F1" s="412"/>
      <c r="G1" s="412"/>
      <c r="H1" s="412"/>
      <c r="I1" s="412"/>
    </row>
    <row r="3" spans="1:4" ht="23.25" customHeight="1">
      <c r="A3" s="266" t="s">
        <v>390</v>
      </c>
      <c r="B3" s="320"/>
      <c r="C3" s="321" t="s">
        <v>611</v>
      </c>
      <c r="D3" s="321" t="s">
        <v>612</v>
      </c>
    </row>
    <row r="4" spans="1:4" ht="15">
      <c r="A4" s="267">
        <v>1</v>
      </c>
      <c r="B4" s="322" t="s">
        <v>391</v>
      </c>
      <c r="C4" s="323" t="s">
        <v>392</v>
      </c>
      <c r="D4" s="323" t="s">
        <v>392</v>
      </c>
    </row>
    <row r="5" spans="1:4" ht="29.25" customHeight="1">
      <c r="A5" s="267">
        <f>A4+1</f>
        <v>2</v>
      </c>
      <c r="B5" s="268" t="s">
        <v>585</v>
      </c>
      <c r="C5" s="324">
        <v>9.6</v>
      </c>
      <c r="D5" s="325">
        <v>4</v>
      </c>
    </row>
    <row r="6" spans="1:4" ht="29.25" customHeight="1">
      <c r="A6" s="267">
        <f aca="true" t="shared" si="0" ref="A6:A19">A5+1</f>
        <v>3</v>
      </c>
      <c r="B6" s="268" t="s">
        <v>586</v>
      </c>
      <c r="C6" s="326">
        <v>0.172</v>
      </c>
      <c r="D6" s="325"/>
    </row>
    <row r="7" spans="1:4" ht="29.25" customHeight="1">
      <c r="A7" s="267">
        <f t="shared" si="0"/>
        <v>4</v>
      </c>
      <c r="B7" s="268" t="s">
        <v>587</v>
      </c>
      <c r="C7" s="326">
        <v>0.172</v>
      </c>
      <c r="D7" s="325"/>
    </row>
    <row r="8" spans="1:4" ht="17.25" customHeight="1">
      <c r="A8" s="267">
        <f t="shared" si="0"/>
        <v>5</v>
      </c>
      <c r="B8" s="269" t="s">
        <v>588</v>
      </c>
      <c r="C8" s="327">
        <v>10</v>
      </c>
      <c r="D8" s="325"/>
    </row>
    <row r="9" spans="1:4" ht="17.25" customHeight="1">
      <c r="A9" s="267">
        <f t="shared" si="0"/>
        <v>6</v>
      </c>
      <c r="B9" s="268" t="s">
        <v>589</v>
      </c>
      <c r="C9" s="326">
        <v>3.6</v>
      </c>
      <c r="D9" s="325"/>
    </row>
    <row r="10" spans="1:4" ht="15">
      <c r="A10" s="267">
        <f t="shared" si="0"/>
        <v>7</v>
      </c>
      <c r="B10" s="268" t="s">
        <v>590</v>
      </c>
      <c r="C10" s="326">
        <v>3.2</v>
      </c>
      <c r="D10" s="325"/>
    </row>
    <row r="11" spans="1:4" ht="15">
      <c r="A11" s="267">
        <f t="shared" si="0"/>
        <v>8</v>
      </c>
      <c r="B11" s="268" t="s">
        <v>591</v>
      </c>
      <c r="C11" s="326">
        <v>9</v>
      </c>
      <c r="D11" s="328">
        <v>5</v>
      </c>
    </row>
    <row r="12" spans="1:4" ht="15">
      <c r="A12" s="267">
        <f t="shared" si="0"/>
        <v>9</v>
      </c>
      <c r="B12" s="268" t="s">
        <v>592</v>
      </c>
      <c r="C12" s="326">
        <v>3.44</v>
      </c>
      <c r="D12" s="329"/>
    </row>
    <row r="13" spans="1:4" ht="15">
      <c r="A13" s="267">
        <f t="shared" si="0"/>
        <v>10</v>
      </c>
      <c r="B13" s="268" t="s">
        <v>593</v>
      </c>
      <c r="C13" s="326">
        <v>0.43</v>
      </c>
      <c r="D13" s="325"/>
    </row>
    <row r="14" spans="1:4" ht="30">
      <c r="A14" s="267">
        <f t="shared" si="0"/>
        <v>11</v>
      </c>
      <c r="B14" s="268" t="s">
        <v>594</v>
      </c>
      <c r="C14" s="326">
        <v>0.124</v>
      </c>
      <c r="D14" s="325"/>
    </row>
    <row r="15" spans="1:4" ht="30">
      <c r="A15" s="267">
        <f t="shared" si="0"/>
        <v>12</v>
      </c>
      <c r="B15" s="268" t="s">
        <v>595</v>
      </c>
      <c r="C15" s="326">
        <v>0.185</v>
      </c>
      <c r="D15" s="325"/>
    </row>
    <row r="16" spans="1:4" ht="15">
      <c r="A16" s="267">
        <f t="shared" si="0"/>
        <v>13</v>
      </c>
      <c r="B16" s="268" t="s">
        <v>596</v>
      </c>
      <c r="C16" s="326">
        <v>16</v>
      </c>
      <c r="D16" s="325">
        <v>4</v>
      </c>
    </row>
    <row r="17" spans="1:4" ht="15">
      <c r="A17" s="267">
        <f t="shared" si="0"/>
        <v>14</v>
      </c>
      <c r="B17" s="268" t="s">
        <v>597</v>
      </c>
      <c r="C17" s="326">
        <v>16</v>
      </c>
      <c r="D17" s="325"/>
    </row>
    <row r="18" spans="1:4" ht="15">
      <c r="A18" s="267">
        <f t="shared" si="0"/>
        <v>15</v>
      </c>
      <c r="B18" s="268" t="s">
        <v>598</v>
      </c>
      <c r="C18" s="326">
        <v>0.87</v>
      </c>
      <c r="D18" s="325"/>
    </row>
    <row r="19" spans="1:4" ht="15">
      <c r="A19" s="267">
        <f t="shared" si="0"/>
        <v>16</v>
      </c>
      <c r="B19" s="268" t="s">
        <v>599</v>
      </c>
      <c r="C19" s="326">
        <v>12</v>
      </c>
      <c r="D19" s="325">
        <v>4</v>
      </c>
    </row>
    <row r="20" spans="1:4" ht="15">
      <c r="A20" s="270"/>
      <c r="B20" s="268" t="s">
        <v>600</v>
      </c>
      <c r="C20" s="326">
        <v>3.6</v>
      </c>
      <c r="D20" s="325"/>
    </row>
    <row r="21" spans="1:4" ht="15">
      <c r="A21" s="52"/>
      <c r="C21" s="330">
        <f>SUM(C5:C20)</f>
        <v>88.393</v>
      </c>
      <c r="D21" s="331">
        <f>SUM(D5:D20)</f>
        <v>17</v>
      </c>
    </row>
    <row r="22" spans="1:4" ht="15">
      <c r="A22" s="52"/>
      <c r="B22" s="332" t="s">
        <v>613</v>
      </c>
      <c r="C22" s="333"/>
      <c r="D22" s="334">
        <f>D21+C21</f>
        <v>105.393</v>
      </c>
    </row>
    <row r="23" spans="1:3" ht="15">
      <c r="A23" s="52"/>
      <c r="B23" s="271"/>
      <c r="C23" s="272"/>
    </row>
    <row r="24" spans="1:3" ht="15">
      <c r="A24" s="52"/>
      <c r="B24" s="271"/>
      <c r="C24" s="272"/>
    </row>
    <row r="25" spans="1:3" ht="15">
      <c r="A25" s="52"/>
      <c r="B25" s="271"/>
      <c r="C25" s="272"/>
    </row>
    <row r="26" spans="1:3" ht="15">
      <c r="A26" s="52"/>
      <c r="B26" s="52"/>
      <c r="C26" s="52"/>
    </row>
    <row r="27" spans="1:3" ht="15">
      <c r="A27" s="52"/>
      <c r="B27" s="52"/>
      <c r="C27" s="27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B17"/>
  <sheetViews>
    <sheetView zoomScalePageLayoutView="0" workbookViewId="0" topLeftCell="A1">
      <selection activeCell="C24" sqref="C24"/>
    </sheetView>
  </sheetViews>
  <sheetFormatPr defaultColWidth="71.00390625" defaultRowHeight="15"/>
  <cols>
    <col min="1" max="16384" width="71.00390625" style="122" customWidth="1"/>
  </cols>
  <sheetData>
    <row r="2" spans="1:2" ht="15">
      <c r="A2" s="413" t="s">
        <v>373</v>
      </c>
      <c r="B2" s="414"/>
    </row>
    <row r="3" spans="1:2" ht="57.75" customHeight="1">
      <c r="A3" s="414"/>
      <c r="B3" s="414"/>
    </row>
    <row r="4" spans="1:2" ht="15">
      <c r="A4" s="123" t="s">
        <v>0</v>
      </c>
      <c r="B4" s="124" t="s">
        <v>202</v>
      </c>
    </row>
    <row r="5" spans="1:2" ht="15">
      <c r="A5" s="123" t="s">
        <v>14</v>
      </c>
      <c r="B5" s="124">
        <v>7022010799</v>
      </c>
    </row>
    <row r="6" spans="1:2" ht="15">
      <c r="A6" s="123" t="s">
        <v>15</v>
      </c>
      <c r="B6" s="124">
        <v>702201001</v>
      </c>
    </row>
    <row r="7" spans="1:2" ht="15">
      <c r="A7" s="123" t="s">
        <v>61</v>
      </c>
      <c r="B7" s="124" t="s">
        <v>203</v>
      </c>
    </row>
    <row r="9" spans="1:2" ht="15">
      <c r="A9" s="125" t="s">
        <v>7</v>
      </c>
      <c r="B9" s="125" t="s">
        <v>3</v>
      </c>
    </row>
    <row r="10" spans="1:2" ht="15">
      <c r="A10" s="126" t="s">
        <v>374</v>
      </c>
      <c r="B10" s="127">
        <v>0</v>
      </c>
    </row>
    <row r="11" spans="1:2" ht="15">
      <c r="A11" s="126" t="s">
        <v>375</v>
      </c>
      <c r="B11" s="127">
        <v>0</v>
      </c>
    </row>
    <row r="12" spans="1:2" ht="30">
      <c r="A12" s="126" t="s">
        <v>376</v>
      </c>
      <c r="B12" s="128" t="s">
        <v>303</v>
      </c>
    </row>
    <row r="13" spans="1:2" ht="30">
      <c r="A13" s="129" t="s">
        <v>377</v>
      </c>
      <c r="B13" s="127">
        <v>0</v>
      </c>
    </row>
    <row r="14" spans="1:2" ht="51.75" customHeight="1">
      <c r="A14" s="130" t="s">
        <v>378</v>
      </c>
      <c r="B14" s="127">
        <v>0</v>
      </c>
    </row>
    <row r="17" spans="1:2" ht="37.5" customHeight="1">
      <c r="A17" s="415" t="s">
        <v>379</v>
      </c>
      <c r="B17" s="415"/>
    </row>
  </sheetData>
  <sheetProtection/>
  <mergeCells count="2">
    <mergeCell ref="A2:B3"/>
    <mergeCell ref="A17:B17"/>
  </mergeCells>
  <hyperlinks>
    <hyperlink ref="B12" location="'Перечень мероприятий '!A1" display="Перечень обязательных мероприятий по энергосбережению и повышению энергетической эффективности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Михайлова Р.Ф.</cp:lastModifiedBy>
  <cp:lastPrinted>2013-05-07T05:03:42Z</cp:lastPrinted>
  <dcterms:created xsi:type="dcterms:W3CDTF">2010-02-15T13:42:22Z</dcterms:created>
  <dcterms:modified xsi:type="dcterms:W3CDTF">2014-01-22T02:36:18Z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