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5480" windowHeight="11460" activeTab="5"/>
  </bookViews>
  <sheets>
    <sheet name="Т1_Оглавление форм" sheetId="1" r:id="rId1"/>
    <sheet name="Ф.1.(п.15.а. п.18)" sheetId="2" r:id="rId2"/>
    <sheet name="Т1.1." sheetId="3" r:id="rId3"/>
    <sheet name="Т1.2" sheetId="4" r:id="rId4"/>
    <sheet name="Т1.3." sheetId="5" r:id="rId5"/>
    <sheet name="Т2" sheetId="6" r:id="rId6"/>
    <sheet name="Т2.1" sheetId="7" r:id="rId7"/>
    <sheet name="Т2.2" sheetId="8" r:id="rId8"/>
    <sheet name="Т3" sheetId="9" r:id="rId9"/>
    <sheet name="Т4 " sheetId="10" r:id="rId10"/>
    <sheet name="Т5" sheetId="11" r:id="rId11"/>
    <sheet name="Т6" sheetId="12" r:id="rId12"/>
    <sheet name="Т7" sheetId="13" r:id="rId13"/>
    <sheet name="Приложение 1 (теплоснабжение)" sheetId="14" r:id="rId14"/>
    <sheet name="Приложение 2 (теплоснабжение)" sheetId="15" r:id="rId15"/>
    <sheet name="Лист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formu2" localSheetId="13">'Приложение 1 (теплоснабжение)'!$B$57</definedName>
    <definedName name="formu3" localSheetId="13">'Приложение 1 (теплоснабжение)'!$B$70</definedName>
    <definedName name="_xlnm.Print_Area" localSheetId="13">'Приложение 1 (теплоснабжение)'!$A$1:$AI$45</definedName>
    <definedName name="_xlnm.Print_Area" localSheetId="14">'Приложение 2 (теплоснабжение)'!$A$1:$I$46</definedName>
    <definedName name="_xlnm.Print_Area" localSheetId="3">'Т1.2'!$A$2:$D$30</definedName>
    <definedName name="_xlnm.Print_Area" localSheetId="5">'Т2'!$A$2:$B$58</definedName>
    <definedName name="_xlnm.Print_Area" localSheetId="9">'Т4 '!$A$1:$N$67</definedName>
  </definedNames>
  <calcPr fullCalcOnLoad="1"/>
</workbook>
</file>

<file path=xl/sharedStrings.xml><?xml version="1.0" encoding="utf-8"?>
<sst xmlns="http://schemas.openxmlformats.org/spreadsheetml/2006/main" count="1262" uniqueCount="595">
  <si>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</si>
  <si>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</si>
  <si>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</si>
  <si>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</si>
  <si>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</si>
  <si>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</si>
  <si>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</si>
  <si>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</si>
  <si>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</si>
  <si>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</si>
  <si>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</si>
  <si>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Наименование регулирующего органа, принявшего решение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</si>
  <si>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</si>
  <si>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</si>
  <si>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</si>
  <si>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</si>
  <si>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</si>
  <si>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</si>
  <si>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</si>
  <si>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</si>
  <si>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</si>
  <si>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</si>
  <si>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</si>
  <si>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</si>
  <si>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</si>
  <si>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</si>
  <si>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</si>
  <si>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</si>
  <si>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</si>
  <si>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</si>
  <si>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</si>
  <si>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</si>
  <si>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</si>
  <si>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</si>
  <si>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</si>
  <si>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</si>
  <si>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</si>
  <si>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</si>
  <si>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</si>
  <si>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</si>
  <si>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</si>
  <si>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</si>
  <si>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</si>
  <si>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</si>
  <si>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</si>
  <si>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</si>
  <si>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</si>
  <si>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</si>
  <si>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</si>
  <si>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</si>
  <si>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</si>
  <si>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</si>
  <si>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</si>
  <si>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</si>
  <si>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</si>
  <si>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</si>
  <si>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</si>
  <si>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</si>
  <si>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</si>
  <si>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</si>
  <si>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</si>
  <si>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</si>
  <si>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</si>
  <si>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</si>
  <si>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</si>
  <si>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</si>
  <si>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</si>
  <si>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</si>
  <si>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</si>
  <si>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</si>
  <si>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</si>
  <si>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</si>
  <si>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</si>
  <si>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</si>
  <si>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</si>
  <si>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</si>
  <si>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</si>
  <si>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</si>
  <si>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</si>
  <si>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</si>
  <si>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</si>
  <si>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</si>
  <si>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</si>
  <si>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</si>
  <si>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</si>
  <si>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</si>
  <si>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</si>
  <si>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</si>
  <si>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</si>
  <si>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 xml:space="preserve">м) Объем тепловой энергии, отпускаемой потребителям (тыс. Гкал), в том числе: 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</si>
  <si>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</si>
  <si>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</si>
  <si>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</si>
  <si>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</si>
  <si>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</si>
  <si>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</si>
  <si>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</si>
  <si>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</si>
  <si>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</si>
  <si>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</si>
  <si>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</si>
  <si>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</si>
  <si>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</si>
  <si>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</si>
  <si>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</si>
  <si>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</si>
  <si>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</si>
  <si>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</si>
  <si>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</si>
  <si>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</si>
  <si>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</si>
  <si>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</si>
  <si>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</si>
  <si>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</si>
  <si>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</si>
  <si>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</si>
  <si>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</si>
  <si>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</si>
  <si>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</si>
  <si>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</si>
  <si>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</si>
  <si>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</si>
  <si>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</si>
  <si>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</si>
  <si>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</si>
  <si>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</si>
  <si>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</si>
  <si>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</si>
  <si>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</si>
  <si>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</si>
  <si>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</si>
  <si>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</si>
  <si>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</si>
  <si>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</si>
  <si>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</si>
  <si>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</si>
  <si>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</si>
  <si>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</si>
  <si>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</si>
  <si>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</si>
  <si>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</si>
  <si>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</si>
  <si>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</si>
  <si>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</si>
  <si>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</si>
  <si>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</si>
  <si>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</si>
  <si>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</si>
  <si>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</si>
  <si>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</si>
  <si>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</si>
  <si>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</si>
  <si>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</si>
  <si>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</si>
  <si>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</si>
  <si>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</si>
  <si>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</si>
  <si>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</si>
  <si>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</si>
  <si>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</si>
  <si>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</si>
  <si>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</si>
  <si>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</si>
  <si>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</si>
  <si>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</si>
  <si>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</si>
  <si>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</si>
  <si>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</si>
  <si>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</si>
  <si>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</si>
  <si>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</si>
  <si>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Форма Т.1.1.</t>
  </si>
  <si>
    <t>Форма Т.1.2.</t>
  </si>
  <si>
    <t>Форма Т.1.3.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</si>
  <si>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</si>
  <si>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</si>
  <si>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Т.1.3. Информация о тарифах на подключение к системе теплоснабжения¹¯²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</si>
  <si>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</si>
  <si>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</si>
  <si>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t>Форма Т.4. Информация об инвестиционных программах и отчетах об их реализации¹⁻²</t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</si>
  <si>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</si>
  <si>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не устанавливался</t>
  </si>
  <si>
    <t>покупка</t>
  </si>
  <si>
    <t>-</t>
  </si>
  <si>
    <t>объем приобретения, тыс.квт*ч</t>
  </si>
  <si>
    <t>горячая вода</t>
  </si>
  <si>
    <t>отборный пар давлением</t>
  </si>
  <si>
    <t>острый и редуциро-ванный пар</t>
  </si>
  <si>
    <t>от 1,2</t>
  </si>
  <si>
    <t>от 2,5</t>
  </si>
  <si>
    <t>от 7,0</t>
  </si>
  <si>
    <t>свыше</t>
  </si>
  <si>
    <t>Потребители, оплачивающие производство и передачу тепловой энергии</t>
  </si>
  <si>
    <t>одноставочный</t>
  </si>
  <si>
    <t>руб./Гкал</t>
  </si>
  <si>
    <t> (без учета НДС)</t>
  </si>
  <si>
    <t>двухставочный</t>
  </si>
  <si>
    <t>за энергию руб./Гкал</t>
  </si>
  <si>
    <t>тыс. руб. в месяц/Гкал/ч</t>
  </si>
  <si>
    <t>Население (с учетом НДС)*</t>
  </si>
  <si>
    <t>одноставочный  руб./Гкал</t>
  </si>
  <si>
    <t>тыс. руб. в месяц/ Гкал/ч</t>
  </si>
  <si>
    <t>Общество с ограниченной ответственностью "Энергонефть Томск"</t>
  </si>
  <si>
    <t>636785, Томская область, г.Стрежевой, ул.Строителей 95.</t>
  </si>
  <si>
    <t>№ п/п</t>
  </si>
  <si>
    <t>д) Показатели эффективности реализации инвестиционной программы*</t>
  </si>
  <si>
    <r>
      <t>Наименование мероприятия</t>
    </r>
    <r>
      <rPr>
        <sz val="11"/>
        <color indexed="8"/>
        <rFont val="Times New Roman"/>
        <family val="1"/>
      </rPr>
      <t>³</t>
    </r>
    <r>
      <rPr>
        <sz val="11"/>
        <color indexed="8"/>
        <rFont val="Times New Roman"/>
        <family val="1"/>
      </rPr>
      <t xml:space="preserve"> </t>
    </r>
  </si>
  <si>
    <r>
      <t xml:space="preserve">Наименование показателей </t>
    </r>
    <r>
      <rPr>
        <b/>
        <vertAlign val="superscript"/>
        <sz val="11"/>
        <rFont val="Times New Roman"/>
        <family val="1"/>
      </rPr>
      <t>**</t>
    </r>
  </si>
  <si>
    <r>
      <t>Наименование мероприятия</t>
    </r>
    <r>
      <rPr>
        <b/>
        <vertAlign val="superscript"/>
        <sz val="11"/>
        <rFont val="Times New Roman"/>
        <family val="1"/>
      </rPr>
      <t>***</t>
    </r>
  </si>
  <si>
    <r>
      <rPr>
        <vertAlign val="superscript"/>
        <sz val="11"/>
        <color indexed="8"/>
        <rFont val="Times New Roman"/>
        <family val="1"/>
      </rPr>
      <t xml:space="preserve">* </t>
    </r>
    <r>
      <rPr>
        <sz val="11"/>
        <color indexed="8"/>
        <rFont val="Times New Roman"/>
        <family val="1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Times New Roman"/>
        <family val="1"/>
      </rPr>
      <t xml:space="preserve">** </t>
    </r>
    <r>
      <rPr>
        <sz val="11"/>
        <color indexed="8"/>
        <rFont val="Times New Roman"/>
        <family val="1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Times New Roman"/>
        <family val="1"/>
      </rPr>
      <t xml:space="preserve">*** </t>
    </r>
    <r>
      <rPr>
        <sz val="11"/>
        <color indexed="8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</si>
  <si>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Times New Roman"/>
        <family val="1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</si>
  <si>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</si>
  <si>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</si>
  <si>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r>
      <t>до 2,5 кг/см</t>
    </r>
    <r>
      <rPr>
        <vertAlign val="superscript"/>
        <sz val="11"/>
        <color indexed="8"/>
        <rFont val="Times New Roman"/>
        <family val="1"/>
      </rPr>
      <t>2</t>
    </r>
  </si>
  <si>
    <r>
      <t>до 7,0 кг/см</t>
    </r>
    <r>
      <rPr>
        <vertAlign val="superscript"/>
        <sz val="11"/>
        <color indexed="8"/>
        <rFont val="Times New Roman"/>
        <family val="1"/>
      </rPr>
      <t>2</t>
    </r>
  </si>
  <si>
    <r>
      <t>до 13,0 кг/см</t>
    </r>
    <r>
      <rPr>
        <vertAlign val="superscript"/>
        <sz val="11"/>
        <color indexed="8"/>
        <rFont val="Times New Roman"/>
        <family val="1"/>
      </rPr>
      <t>2</t>
    </r>
  </si>
  <si>
    <r>
      <t>13,0 кг/см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</si>
  <si>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Атрибуты решения по принятому тарифу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</si>
  <si>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принятой надбавке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</si>
  <si>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</si>
  <si>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Times New Roman"/>
        <family val="1"/>
      </rPr>
      <t>(наименование, дата, номер)</t>
    </r>
  </si>
  <si>
    <t xml:space="preserve"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</si>
  <si>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r>
      <t>Резерв мощности системы теплоснабжения</t>
    </r>
    <r>
      <rPr>
        <sz val="11"/>
        <color indexed="8"/>
        <rFont val="Times New Roman"/>
        <family val="1"/>
      </rPr>
      <t>²</t>
    </r>
  </si>
  <si>
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</si>
  <si>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Форма Т.7.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</si>
  <si>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Отдельным приложением "Типовой договор поставки тепловой энергии"</t>
  </si>
  <si>
    <t>с 01.01.2014 г. по 31.12.2014 г.</t>
  </si>
  <si>
    <t>Наименование регулирующего органа</t>
  </si>
  <si>
    <t xml:space="preserve">Тариф на тепловую энергию с 01.01.2014 г. по 30.06.2014 г. </t>
  </si>
  <si>
    <t xml:space="preserve">Тариф на тепловую энергию с 01.07.2014 г. по 31.12.2014 г. </t>
  </si>
  <si>
    <t>не публикуется, выручка от регулируемой деятельности  менее 80% совокупной выручки за прогнозный год (менее 15%).</t>
  </si>
  <si>
    <t>не утверждается</t>
  </si>
  <si>
    <t xml:space="preserve">Форма Т.1.1. Информация о прогнозном тарифе на тепловую энергию и надбавках к  тарифу на тепловую энергию¹¯² </t>
  </si>
  <si>
    <t>х) Удельный расход электрической энергии на единицу тепловой энергии, отпускаемой в тепловую сеть ( кВт•ч/Гкал)</t>
  </si>
  <si>
    <t>Содержание форм согласно Постановления ПРФ № 570 от 05.07.13г. "О стандартах раскрытия информации теплоснабжающими организациями, тепловыми организациями и органами регулирования".</t>
  </si>
  <si>
    <t>Наименование формы</t>
  </si>
  <si>
    <t>название листа</t>
  </si>
  <si>
    <t>пункт Постановления</t>
  </si>
  <si>
    <t>Общая информация о регулируемой организации</t>
  </si>
  <si>
    <t xml:space="preserve">Форма 1. </t>
  </si>
  <si>
    <t>п. 15 а)</t>
  </si>
  <si>
    <t>не устанавливается</t>
  </si>
  <si>
    <t xml:space="preserve">Информация об  основных показателях финансово-хозяйственной деятельности организации¹¯² </t>
  </si>
  <si>
    <t xml:space="preserve">Форма Т.2. </t>
  </si>
  <si>
    <t>Информация о расходах на топливо</t>
  </si>
  <si>
    <t>Форма Т.2.1.</t>
  </si>
  <si>
    <t>По каждому виду топлива стоимости (за единицу объема), объема и способа его приобретения, стоимости его доставки</t>
  </si>
  <si>
    <t>Об установленной тепловой мощности объектов основных фондов (Гкал/ч);</t>
  </si>
  <si>
    <t>Форма Т.2.2.</t>
  </si>
  <si>
    <t xml:space="preserve">по каждому источнику тепловой энергии </t>
  </si>
  <si>
    <t>Информация об инвестиционных программах и отчетах об их реализации¹⁻²</t>
  </si>
  <si>
    <t xml:space="preserve">Форма Т.4. 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</si>
  <si>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</si>
  <si>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 xml:space="preserve">Форма Т.5. </t>
  </si>
  <si>
    <t>не осуществляется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</si>
  <si>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</si>
  <si>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 xml:space="preserve">Форма Т.6. </t>
  </si>
  <si>
    <t>Т6!A1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</si>
  <si>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</si>
  <si>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 xml:space="preserve">Форма Т.7. </t>
  </si>
  <si>
    <t>Информация о предложении ООО "Энергонефть Томск"  об установлении цен (тарифов) в сфере теплоснабжения на очередной расчетный период регулирования (2014 год).</t>
  </si>
  <si>
    <r>
      <t>Форма 1. Общая информация о регулируемой организации</t>
    </r>
    <r>
      <rPr>
        <sz val="11"/>
        <color indexed="8"/>
        <rFont val="Times New Roman"/>
        <family val="1"/>
      </rPr>
      <t xml:space="preserve"> (согласно п.18 постановления ПРФ № 570 от 05.07.13)</t>
    </r>
  </si>
  <si>
    <t>Фирменное наименование юридического лица (согласно уставу регулируемой организации)</t>
  </si>
  <si>
    <t>ООО "Энергонефть Томск"</t>
  </si>
  <si>
    <t>Фамилия, имя и отчество руководителя регулируемой организации</t>
  </si>
  <si>
    <t>Мажурин Виктор Александрович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</si>
  <si>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</si>
  <si>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№ 1027001619369 от 22.10.2002 года, Постановление Главы Администрации г.Стрежевого Томской области от 19.02.2001г. №72</t>
  </si>
  <si>
    <t xml:space="preserve">Почтовый адрес регулируемой организации                   </t>
  </si>
  <si>
    <t>636785, Российская Федерация, Томская область, г.Стрежевой, ул.Строителей 95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</si>
  <si>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</si>
  <si>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</si>
  <si>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r>
      <t xml:space="preserve">8-(382-59) 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6-30-04; факс: 8-(382-59)  6-36-07</t>
    </r>
  </si>
  <si>
    <t xml:space="preserve">Официальный сайт регулируемой организации в сети «Интернет» </t>
  </si>
  <si>
    <t>http://www.energoneft-tomsk.ru</t>
  </si>
  <si>
    <t>Адрес электронной почты регулируемой организации</t>
  </si>
  <si>
    <t>ent_secr@energoneft-t.ru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</si>
  <si>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</si>
  <si>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</si>
  <si>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</si>
  <si>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</si>
  <si>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</si>
  <si>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</si>
  <si>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</si>
  <si>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</si>
  <si>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 xml:space="preserve">Информация о прогнозном тарифе на тепловую энергию и надбавках к  тарифу на тепловую энергию¹¯² </t>
  </si>
  <si>
    <t xml:space="preserve">Форма Т.1.1. </t>
  </si>
  <si>
    <t>Информация о прогнозном тарифе на передачу тепловой энергии (мощности)</t>
  </si>
  <si>
    <t>Информация о прогнозной надбавке  к тарифу регулируемых организаций на тепловую энергию</t>
  </si>
  <si>
    <t>Информация о прогнозной надбавке к тарифу на тепловую энергию для потребителей</t>
  </si>
  <si>
    <t>Информация о прогнозной надбавке  к тарифу регулируемых организаций на передачу тепловой энергии</t>
  </si>
  <si>
    <t>Прогнозный тариф на подключение создаваемых (реконструируемых) объектов недвижимости к системе теплоснабжения</t>
  </si>
  <si>
    <t>Прогнозный тариф на подключение к системе теплоснабжения</t>
  </si>
  <si>
    <t>Т2!A1</t>
  </si>
  <si>
    <t>л) Объем приобретаемой тепловой энергии (тыс. Гкал)</t>
  </si>
  <si>
    <t>ц) Среднесписочная численность административно-управленческого персонала (человек)</t>
  </si>
  <si>
    <t>стоимость доставки  (руб./т.)</t>
  </si>
  <si>
    <t>Об установленной тепловой мощности объектов основных фондов, используемых для осуществления регулируемых видов деятельности, в том числе по каждому источнику тепловой энергии (Гкал/ч);</t>
  </si>
  <si>
    <t>Приложение № 1</t>
  </si>
  <si>
    <t>к приказу Департамента тарифного регулирования</t>
  </si>
  <si>
    <t>и государственного заказа Томской области</t>
  </si>
  <si>
    <t xml:space="preserve">               от 19 апреля 2011 № 19/80</t>
  </si>
  <si>
    <t xml:space="preserve">Перечень обязательных мероприятий по энергосбережению и повышению энергетической эффективности </t>
  </si>
  <si>
    <t xml:space="preserve"> п/п</t>
  </si>
  <si>
    <t xml:space="preserve">Наименование обязательных мероприятий по группам </t>
  </si>
  <si>
    <t>Ожидаемый срок окупаемости, лет</t>
  </si>
  <si>
    <t>Ожидаемый эффект от реализации мероприятий</t>
  </si>
  <si>
    <t>1-й год реализации программы (2014 год)</t>
  </si>
  <si>
    <t>2-й год реализации программы (2015 год)</t>
  </si>
  <si>
    <t>3-й год реализации программы (2016 год)</t>
  </si>
  <si>
    <t>4-й год реализации программы (2017 год)</t>
  </si>
  <si>
    <t>5-й год реализации программы (2018 год)</t>
  </si>
  <si>
    <t xml:space="preserve">экономический эффект, тыс. руб.     </t>
  </si>
  <si>
    <t xml:space="preserve">технологический эффект по видам энергоресурсов (тыс.Гкал, тыс.т.н.т, тыс.м3, тыс.кВт-час)      </t>
  </si>
  <si>
    <t>Объём в натуральном выражении с указанием единицы измерения</t>
  </si>
  <si>
    <t>Затраты на реализацию по источникам финансирования, тыс. руб.</t>
  </si>
  <si>
    <t>производственная программа</t>
  </si>
  <si>
    <t>инвестиционная программа</t>
  </si>
  <si>
    <t>бюджетные средства</t>
  </si>
  <si>
    <t>прочие *2</t>
  </si>
  <si>
    <t>ИТОГО</t>
  </si>
  <si>
    <t>I.</t>
  </si>
  <si>
    <t>1 группа. Мероприятия по модернизации, замене оборудования, используемого для выработки , передаче (транспортировке) тепловой энергии с целью повышения КПД оборудования</t>
  </si>
  <si>
    <t xml:space="preserve"> </t>
  </si>
  <si>
    <t>Режимная наладка котлов</t>
  </si>
  <si>
    <t>нет</t>
  </si>
  <si>
    <t>–</t>
  </si>
  <si>
    <t>Режимная наладка оборудования ХВО</t>
  </si>
  <si>
    <t>Капитальный ремонт производственных зданий и сооружений котельных</t>
  </si>
  <si>
    <t>2 объект</t>
  </si>
  <si>
    <t>1 объект</t>
  </si>
  <si>
    <t>Капитальный ремонт котлоагрегатов</t>
  </si>
  <si>
    <t>Капитальный ремонт установок ХВО</t>
  </si>
  <si>
    <t>II.</t>
  </si>
  <si>
    <t>2 группа. Внедрение энергосберегающих технологий, инновационных решений</t>
  </si>
  <si>
    <t>III.</t>
  </si>
  <si>
    <t>3 группа. Мероприятия по расширению  использования в качестве источников энергии вторичных энергетических ресурсов и (или) возобновляемых источников энергии</t>
  </si>
  <si>
    <t>IV.</t>
  </si>
  <si>
    <t xml:space="preserve">4 группа. Мероприятия, направленные на снижение потребления энергетических ресурсов на собственные нужды при их производстве </t>
  </si>
  <si>
    <t>V.</t>
  </si>
  <si>
    <t>5 группа. Мероприятия по сокращению потерь  тепловой энергии при её передаче</t>
  </si>
  <si>
    <t xml:space="preserve">Испытание  на  расчётную  температуру  теплоносителя  трубопроводов  тепловых  сетей,  определение  гидравлических  потерь, определение  тепловых  потерь  в  тепловых  сетях </t>
  </si>
  <si>
    <t>2 объекта</t>
  </si>
  <si>
    <t>Капитальный ремонт участков теплотрасс с выполнением изоляционных работ</t>
  </si>
  <si>
    <t>VI.</t>
  </si>
  <si>
    <t>6 группа. Иные мероприятия, в том числе организационные</t>
  </si>
  <si>
    <t>Обеспечение выполнения работ на текущее содержание и ремонт хоз. способом технологического оборудования котельных</t>
  </si>
  <si>
    <t>VII.</t>
  </si>
  <si>
    <t>Мероприятия по созданию или модернизации объектов, реализация которых планируется за счёт производственных и инвестиционных программ</t>
  </si>
  <si>
    <t>*1</t>
  </si>
  <si>
    <t>Таблица заполняется отдельно в отношении каждого осуществляемого регулируемой организацией регулируемого вида деятельности (теплоснабжение, водоснабжение, водоотведение (очистка сточных вод)).</t>
  </si>
  <si>
    <t>*2</t>
  </si>
  <si>
    <t>Прочие источники реализации мероприятий расшифровать</t>
  </si>
  <si>
    <t>Заместитель управляюещего директора-главный инженер _____________________ Кинаш О.А.</t>
  </si>
  <si>
    <t xml:space="preserve">                                                                                                                                 подпись</t>
  </si>
  <si>
    <t xml:space="preserve">Начальник СТВС                                                                                          </t>
  </si>
  <si>
    <t>Резников А.Г.  (38259) 6-60-85</t>
  </si>
  <si>
    <t>Начальник участка ЭЭА</t>
  </si>
  <si>
    <t>Лыткин В.Н. (38259) 6-60-56</t>
  </si>
  <si>
    <t xml:space="preserve">Начальника ПЭО                                                                                        </t>
  </si>
  <si>
    <t>Цветкова С.А. (38259) 6-66-21</t>
  </si>
  <si>
    <t>К важнейшим показателям относились:</t>
  </si>
  <si>
    <t>1. Коэффициент общей экономической эффективности капитальных</t>
  </si>
  <si>
    <t>вложений (Э)</t>
  </si>
  <si>
    <t>2. Срок окупаемости (Т)</t>
  </si>
  <si>
    <t>П — годовая прибыль,(ПО ВИДУ ДЕЯТЕЛЬНОСТИ)</t>
  </si>
  <si>
    <t>3. Показатель сравнительной экономической эффективности,</t>
  </si>
  <si>
    <t>основанный на минимизации приведенных затрат.</t>
  </si>
  <si>
    <t>вложений.</t>
  </si>
  <si>
    <t>Перечень мероприятий'!</t>
  </si>
  <si>
    <t>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</si>
  <si>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 xml:space="preserve"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</si>
  <si>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Количество аварий на системах теплоснабжения (единиц на км)</t>
  </si>
  <si>
    <t>Количество аварий на источниках тепловой энергии (единиц на источник);</t>
  </si>
  <si>
    <t>О показателях надежности и качества, установленных в соответствии с законодательством Российской Федерации;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</si>
  <si>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</si>
  <si>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</si>
  <si>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</si>
  <si>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приказ №-129-нп от 13.12.2013 г.</t>
  </si>
  <si>
    <t>Региональная служба по тарифам Ханты-Мансийского автономного округа - Югры</t>
  </si>
  <si>
    <t>www.rst.admhmao.ru</t>
  </si>
  <si>
    <t>План 2014 г.</t>
  </si>
  <si>
    <t>план 2014 год</t>
  </si>
  <si>
    <t xml:space="preserve">Приложение 1 </t>
  </si>
  <si>
    <t>к экспертному заключению по делу № 158 -2013</t>
  </si>
  <si>
    <t>ООО "Энергонефть Томск" Нижневартовский район</t>
  </si>
  <si>
    <t>№
п/п</t>
  </si>
  <si>
    <t>Показатели</t>
  </si>
  <si>
    <t>ед. изм.</t>
  </si>
  <si>
    <t>Прериод регулирования  2014 год</t>
  </si>
  <si>
    <t>Предложено регулятором</t>
  </si>
  <si>
    <t xml:space="preserve"> Тариф 2014 года </t>
  </si>
  <si>
    <t xml:space="preserve">Удельный вес, % </t>
  </si>
  <si>
    <t>руб/Гкал</t>
  </si>
  <si>
    <t>I</t>
  </si>
  <si>
    <t>Расходы, связанные с производством и реализацией продукции (услуг), всего</t>
  </si>
  <si>
    <t xml:space="preserve"> 1.1</t>
  </si>
  <si>
    <t>- расходы на сырье и материалы</t>
  </si>
  <si>
    <t xml:space="preserve"> 1.2</t>
  </si>
  <si>
    <t>- расходы на топливо</t>
  </si>
  <si>
    <t xml:space="preserve"> 1.3</t>
  </si>
  <si>
    <t>- расходы на прочие покупаемые энергетические ресурсы</t>
  </si>
  <si>
    <t xml:space="preserve"> 1.3.1</t>
  </si>
  <si>
    <t>расходы на электроэнергию</t>
  </si>
  <si>
    <t xml:space="preserve"> 1.3.2</t>
  </si>
  <si>
    <t>тепловая энергия</t>
  </si>
  <si>
    <t xml:space="preserve"> 1.4</t>
  </si>
  <si>
    <t>- расходы на холодную воду</t>
  </si>
  <si>
    <t xml:space="preserve"> 1.5</t>
  </si>
  <si>
    <t>- расходы на теплоноситель</t>
  </si>
  <si>
    <t xml:space="preserve"> 1.6</t>
  </si>
  <si>
    <t>- амортизация основных средств и нематериальных активов</t>
  </si>
  <si>
    <t xml:space="preserve"> 1.7</t>
  </si>
  <si>
    <t>- оплата труда</t>
  </si>
  <si>
    <t xml:space="preserve"> 1.7.1</t>
  </si>
  <si>
    <t>оплата труда пр. рабоч с учетом льготного проезда к месту отдыха</t>
  </si>
  <si>
    <t xml:space="preserve"> 1.7.1.1</t>
  </si>
  <si>
    <t>оплата труда пр. рабоч</t>
  </si>
  <si>
    <t>1.7.1.2</t>
  </si>
  <si>
    <t>Льготный проезд к месту отдыха</t>
  </si>
  <si>
    <t xml:space="preserve"> 1.7.2</t>
  </si>
  <si>
    <t>оплата труда цехового персонала с учетом льготного проезда к месту отдыха</t>
  </si>
  <si>
    <t xml:space="preserve"> 1.7.2.1</t>
  </si>
  <si>
    <t>оплата труда цехового персонала</t>
  </si>
  <si>
    <t xml:space="preserve"> 1.7.2.2</t>
  </si>
  <si>
    <t xml:space="preserve">Льготный проезд к месту отдыха </t>
  </si>
  <si>
    <t xml:space="preserve"> 1.7.3</t>
  </si>
  <si>
    <t>оплата труда общехозяйственного персонала с учетом льготного проезда к месту отдыха</t>
  </si>
  <si>
    <t xml:space="preserve"> 1.7.3.1</t>
  </si>
  <si>
    <t>оплата труда общехозяйственного персонала</t>
  </si>
  <si>
    <t xml:space="preserve"> 1.7.3.2</t>
  </si>
  <si>
    <t xml:space="preserve"> 1.8</t>
  </si>
  <si>
    <t>- отчисления на социальные нужды</t>
  </si>
  <si>
    <t xml:space="preserve"> 1.8.1</t>
  </si>
  <si>
    <t>отчисления на соц. нужды основных производственных рабочих</t>
  </si>
  <si>
    <t xml:space="preserve"> 1.8.2</t>
  </si>
  <si>
    <t>отчисления на соц. нужды цехового персонала</t>
  </si>
  <si>
    <t xml:space="preserve"> 1.8.3</t>
  </si>
  <si>
    <t>отчисления на соц. нужды общехозяйственного персонала</t>
  </si>
  <si>
    <t xml:space="preserve"> 1.9</t>
  </si>
  <si>
    <t>- ремонт основных средств, выполняемый подрядным способом</t>
  </si>
  <si>
    <t xml:space="preserve"> 1.10</t>
  </si>
  <si>
    <t>- расходы на оплату услуг, оказываемых организациями, осуществляющими регулируемую деятельность (СТОКИ)</t>
  </si>
  <si>
    <t xml:space="preserve"> 1.11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</si>
  <si>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</si>
  <si>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 xml:space="preserve"> 1.12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</si>
  <si>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</si>
  <si>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 xml:space="preserve"> 1.13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</si>
  <si>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</si>
  <si>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 xml:space="preserve"> 1.14</t>
  </si>
  <si>
    <t xml:space="preserve"> - арендная плата, концессионная плата, лизинговые платежи</t>
  </si>
  <si>
    <t xml:space="preserve"> 1.14.1</t>
  </si>
  <si>
    <t>арендная за эксплуатацию основного производственного оборудования</t>
  </si>
  <si>
    <t xml:space="preserve"> 1.14.2</t>
  </si>
  <si>
    <t>арендная плата за эксплуатацию прочих объектов</t>
  </si>
  <si>
    <t xml:space="preserve"> 1.15</t>
  </si>
  <si>
    <t>- расходы на служебные командировки</t>
  </si>
  <si>
    <t xml:space="preserve"> 1.16</t>
  </si>
  <si>
    <t>- расходы на обучение персонала</t>
  </si>
  <si>
    <t xml:space="preserve"> 1.17</t>
  </si>
  <si>
    <t>- расходы на страхование производственных объектов, учитываемые при определении налоговой базы по налогу на прибыль</t>
  </si>
  <si>
    <t xml:space="preserve"> 1.18</t>
  </si>
  <si>
    <t>- другие расходы, связанные с производством и (или) реализацией продукции, в том числе</t>
  </si>
  <si>
    <t xml:space="preserve"> 1.18.1</t>
  </si>
  <si>
    <t>- налог на имущество организаций</t>
  </si>
  <si>
    <t xml:space="preserve"> 1.18.2</t>
  </si>
  <si>
    <t>- земельный налог</t>
  </si>
  <si>
    <t xml:space="preserve"> 1.18.3</t>
  </si>
  <si>
    <t>- транспортный налог</t>
  </si>
  <si>
    <t xml:space="preserve"> 1.18.4</t>
  </si>
  <si>
    <t>- водный налог</t>
  </si>
  <si>
    <t xml:space="preserve"> 1.18.5</t>
  </si>
  <si>
    <t>- прочие налоги</t>
  </si>
  <si>
    <t xml:space="preserve"> 1.18.6</t>
  </si>
  <si>
    <t>прочие расходы</t>
  </si>
  <si>
    <t>II</t>
  </si>
  <si>
    <t>Внереализационные расходы, всего</t>
  </si>
  <si>
    <t xml:space="preserve">  2.1</t>
  </si>
  <si>
    <t>- расходы на вывод из эксплуатации (в том числе на консервацию) и вывод из консервации</t>
  </si>
  <si>
    <t xml:space="preserve">  2.2</t>
  </si>
  <si>
    <t>- расходы по сомнительным долгам</t>
  </si>
  <si>
    <t xml:space="preserve">  2.3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</si>
  <si>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</si>
  <si>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 xml:space="preserve">  2.4</t>
  </si>
  <si>
    <t>- другие обоснованные расходы, в том числе</t>
  </si>
  <si>
    <t>III</t>
  </si>
  <si>
    <t>Расходы, не учитываемые в целях налогообложения, всего</t>
  </si>
  <si>
    <t xml:space="preserve"> 3.1</t>
  </si>
  <si>
    <t>- расходы на капитальные вложения (инвестиции)</t>
  </si>
  <si>
    <t xml:space="preserve"> 3.2</t>
  </si>
  <si>
    <t>- денежные выплаты социального характера (по Коллективному договору)</t>
  </si>
  <si>
    <t xml:space="preserve"> 3.3</t>
  </si>
  <si>
    <t>- резервный фонд</t>
  </si>
  <si>
    <t xml:space="preserve"> 3.4</t>
  </si>
  <si>
    <t>- прочие расходы</t>
  </si>
  <si>
    <t>IV</t>
  </si>
  <si>
    <t>Налог на прибыль</t>
  </si>
  <si>
    <t>V</t>
  </si>
  <si>
    <t>Выпадающие доходы/экономия средств</t>
  </si>
  <si>
    <t xml:space="preserve"> 5.1</t>
  </si>
  <si>
    <t>Выпадающие доходы</t>
  </si>
  <si>
    <t xml:space="preserve"> 5.2</t>
  </si>
  <si>
    <t>Экономия средств</t>
  </si>
  <si>
    <t>VI</t>
  </si>
  <si>
    <t>Необходимая валовая выручка, всего</t>
  </si>
  <si>
    <t xml:space="preserve"> 6.1</t>
  </si>
  <si>
    <t>- на производство электрической энергии</t>
  </si>
  <si>
    <t xml:space="preserve"> 6.2</t>
  </si>
  <si>
    <t>- на производство тепловой энергии</t>
  </si>
  <si>
    <t xml:space="preserve"> 6.3</t>
  </si>
  <si>
    <t>- на производство теплоносителя</t>
  </si>
  <si>
    <t xml:space="preserve"> 6.4</t>
  </si>
  <si>
    <t>- прочая продукция</t>
  </si>
  <si>
    <t>VII</t>
  </si>
  <si>
    <t>Выработка тепловой энергии</t>
  </si>
  <si>
    <t>тыс. Гкал</t>
  </si>
  <si>
    <t>VIII</t>
  </si>
  <si>
    <t>Полезный отпуска тепловой энергии</t>
  </si>
  <si>
    <t>IX</t>
  </si>
  <si>
    <t>Тариф</t>
  </si>
  <si>
    <t>Представитель   РСТ Югры</t>
  </si>
  <si>
    <t>А. М. Жуманова</t>
  </si>
  <si>
    <t xml:space="preserve">Представитель   предприятия </t>
  </si>
  <si>
    <t>(Ф.И.О. - расшифровка подписи,  должность)</t>
  </si>
  <si>
    <r>
      <t xml:space="preserve"> Протокол рассмотрения сметы расходов, связанных с производством и передачей тепловой энергии                                                                                 </t>
    </r>
    <r>
      <rPr>
        <b/>
        <sz val="12"/>
        <color indexed="10"/>
        <rFont val="Times New Roman"/>
        <family val="1"/>
      </rPr>
      <t xml:space="preserve"> </t>
    </r>
  </si>
  <si>
    <t>Используемая мощность</t>
  </si>
  <si>
    <t>Мощность в резерве</t>
  </si>
  <si>
    <t>№</t>
  </si>
  <si>
    <t>наименование объекта</t>
  </si>
  <si>
    <t>Гкал/ч</t>
  </si>
  <si>
    <t xml:space="preserve">котельная Окуневская база </t>
  </si>
  <si>
    <t xml:space="preserve">котельная Западно-Полуденного нмр </t>
  </si>
  <si>
    <t xml:space="preserve">котельная  Северное нмр </t>
  </si>
  <si>
    <t xml:space="preserve">котельная Северо-Вахское нмр </t>
  </si>
  <si>
    <t xml:space="preserve">котельная п.Вах </t>
  </si>
  <si>
    <t xml:space="preserve">ЦПС п.Вах </t>
  </si>
  <si>
    <t>Итого:</t>
  </si>
  <si>
    <t>Общее</t>
  </si>
  <si>
    <r>
      <t xml:space="preserve">Наименование регулируемой организации </t>
    </r>
    <r>
      <rPr>
        <b/>
        <u val="single"/>
        <sz val="11"/>
        <rFont val="Times New Roman"/>
        <family val="1"/>
      </rPr>
      <t>___ООО "Энергонефть Томск"__</t>
    </r>
    <r>
      <rPr>
        <b/>
        <sz val="11"/>
        <rFont val="Times New Roman"/>
        <family val="1"/>
      </rPr>
      <t>_____</t>
    </r>
  </si>
  <si>
    <r>
      <t>Регулируемый вид деятельности __</t>
    </r>
    <r>
      <rPr>
        <b/>
        <u val="single"/>
        <sz val="11"/>
        <rFont val="Times New Roman"/>
        <family val="1"/>
      </rPr>
      <t>теплоснабжение</t>
    </r>
    <r>
      <rPr>
        <b/>
        <sz val="11"/>
        <rFont val="Times New Roman"/>
        <family val="1"/>
      </rPr>
      <t>________ *1</t>
    </r>
  </si>
  <si>
    <t>5 шт.</t>
  </si>
  <si>
    <t>10 шт.</t>
  </si>
  <si>
    <t>2 шт.</t>
  </si>
  <si>
    <t>1 шт.</t>
  </si>
  <si>
    <t xml:space="preserve">Неразрушающий контроль качества капитального ремонта котлоагрегата </t>
  </si>
  <si>
    <t>4 объект</t>
  </si>
  <si>
    <t>0,802 тыс. Гкал</t>
  </si>
  <si>
    <t>2,575 км.</t>
  </si>
  <si>
    <t>0,045 км.</t>
  </si>
  <si>
    <t>4,1 км.</t>
  </si>
  <si>
    <t>6 объект</t>
  </si>
  <si>
    <t xml:space="preserve">Начальник ПТУ                                                                    </t>
  </si>
  <si>
    <t>Пущин Р.В. (38259) 6-60-05</t>
  </si>
  <si>
    <t>Исполнитель: вед. инженер УЭЭА</t>
  </si>
  <si>
    <t>Бубарев В.А. (38259) 6–60–28</t>
  </si>
  <si>
    <r>
      <t xml:space="preserve">где </t>
    </r>
    <r>
      <rPr>
        <b/>
        <sz val="11"/>
        <rFont val="Arial Cyr"/>
        <family val="0"/>
      </rPr>
      <t>П</t>
    </r>
    <r>
      <rPr>
        <sz val="11"/>
        <color theme="1"/>
        <rFont val="Calibri"/>
        <family val="2"/>
      </rPr>
      <t xml:space="preserve"> — годовая прибыль,</t>
    </r>
  </si>
  <si>
    <r>
      <t>К</t>
    </r>
    <r>
      <rPr>
        <sz val="11"/>
        <color theme="1"/>
        <rFont val="Calibri"/>
        <family val="2"/>
      </rPr>
      <t xml:space="preserve"> — капитальные вложения.</t>
    </r>
  </si>
  <si>
    <r>
      <t xml:space="preserve">где </t>
    </r>
  </si>
  <si>
    <r>
      <t>К</t>
    </r>
    <r>
      <rPr>
        <sz val="11"/>
        <color theme="1"/>
        <rFont val="Calibri"/>
        <family val="2"/>
      </rPr>
      <t xml:space="preserve"> — капитальные вложения.(ЗАТРАТЫ)</t>
    </r>
  </si>
  <si>
    <r>
      <t xml:space="preserve">где </t>
    </r>
    <r>
      <rPr>
        <b/>
        <sz val="11"/>
        <rFont val="Arial Cyr"/>
        <family val="0"/>
      </rPr>
      <t>Кi</t>
    </r>
    <r>
      <rPr>
        <sz val="11"/>
        <color theme="1"/>
        <rFont val="Calibri"/>
        <family val="2"/>
      </rPr>
      <t xml:space="preserve"> — капитальные вложения по каждому варианту,</t>
    </r>
  </si>
  <si>
    <r>
      <t>Сi</t>
    </r>
    <r>
      <rPr>
        <sz val="11"/>
        <color theme="1"/>
        <rFont val="Calibri"/>
        <family val="2"/>
      </rPr>
      <t xml:space="preserve"> — текущие затраты (себестоимость) по тому же варианту,</t>
    </r>
  </si>
  <si>
    <r>
      <t>Ен</t>
    </r>
    <r>
      <rPr>
        <sz val="11"/>
        <color theme="1"/>
        <rFont val="Calibri"/>
        <family val="2"/>
      </rPr>
      <t xml:space="preserve"> — нормативный коэффициент эффективности капитальных</t>
    </r>
  </si>
  <si>
    <t>Приложение № 2</t>
  </si>
  <si>
    <t xml:space="preserve">от 19 апреля 2011 № 19/80    </t>
  </si>
  <si>
    <t>Целевые показатели энергосбережения и повышения энергетической эффективности, достижение которых  обеспечивается в результате реализации  обязательных мероприятий программы, а также показатели энергетической эффективности объектов, создание или модернизация которых планируется производственными или инвестиционными программами</t>
  </si>
  <si>
    <r>
      <t>Наименование регулируемой организации __</t>
    </r>
    <r>
      <rPr>
        <b/>
        <u val="single"/>
        <sz val="11"/>
        <rFont val="Times New Roman"/>
        <family val="1"/>
      </rPr>
      <t>ООО "Энергонефть Томск"_</t>
    </r>
    <r>
      <rPr>
        <b/>
        <sz val="11"/>
        <rFont val="Times New Roman"/>
        <family val="1"/>
      </rPr>
      <t>_</t>
    </r>
  </si>
  <si>
    <r>
      <t xml:space="preserve">Регулируемый вид деятельности </t>
    </r>
    <r>
      <rPr>
        <b/>
        <u val="single"/>
        <sz val="11"/>
        <rFont val="Times New Roman"/>
        <family val="1"/>
      </rPr>
      <t>____теплоснабжение_____</t>
    </r>
    <r>
      <rPr>
        <b/>
        <sz val="11"/>
        <rFont val="Times New Roman"/>
        <family val="1"/>
      </rPr>
      <t xml:space="preserve"> *1</t>
    </r>
  </si>
  <si>
    <t>Наименование целевых показателей энергосбережения и показателей энергетической эффективности *2</t>
  </si>
  <si>
    <t>Значения целевых показателей</t>
  </si>
  <si>
    <t>Предшествующий год начала реализации программы *4</t>
  </si>
  <si>
    <t>1-й год реализации программы</t>
  </si>
  <si>
    <t>2-й год реализации программы</t>
  </si>
  <si>
    <t>3-й год реализации программы</t>
  </si>
  <si>
    <t>4-й год реализации программы</t>
  </si>
  <si>
    <t>5-й год реализации программы</t>
  </si>
  <si>
    <t>1 группа. Мероприятия по модернизации, замене оборудования, используемого для выработки , передачи (транспортировки) тепловой энергии с целью повышения КПД оборудования</t>
  </si>
  <si>
    <t>Поддержание КПД котлов в оптимальном (паспортном) режиме</t>
  </si>
  <si>
    <t>Поддержание работы оборудования ХВО в оптимальном (паспортном) режиме</t>
  </si>
  <si>
    <t>Капитальный ремонт производственных зданий и сооружений котельных.</t>
  </si>
  <si>
    <t>Процент выполнения плановых работ, %</t>
  </si>
  <si>
    <t>Капитальный ремонт котлоагрегатов КА №3, ВКГМ-4</t>
  </si>
  <si>
    <t>5 группа. Мероприятия по сокращению потерь тепловой энергии при их передаче</t>
  </si>
  <si>
    <t>Поддержание работы тепловых сетей в оптимальном (паспортном) режиме</t>
  </si>
  <si>
    <t>Уменьшение потерь тепловой энергии при транспортировке, %</t>
  </si>
  <si>
    <t>28 050 Гкал</t>
  </si>
  <si>
    <t>Поддержание работы технологического оборудования котельных в оптимальном (паспортном) режиме</t>
  </si>
  <si>
    <t>Целевые показатели энергосбережения и показатели энергетической эффективности должны быть взаимоувязаны с группой обязательных мероприятий</t>
  </si>
  <si>
    <t>*3</t>
  </si>
  <si>
    <t xml:space="preserve">Указываются показатели энергетической эффективности объектов, создаваемых (модернизируемых) в рамках производственных и инвестиционных программ </t>
  </si>
  <si>
    <t>*4</t>
  </si>
  <si>
    <t xml:space="preserve">Исходные значения целевых показателей (по факту 2010г.), которые планируется уменьшить (увеличить) в результате реализации мероприятий программы энергосбережения  </t>
  </si>
  <si>
    <t xml:space="preserve">                                                     подпись</t>
  </si>
  <si>
    <t>Примечание: в ХМАО нет котельных, использующих э/энергию в качестве топлива.</t>
  </si>
  <si>
    <t>Взято из производственной программы ТГ на 2014 год завоз нефти</t>
  </si>
  <si>
    <t>8.00 - 13.30; 14.00 - 15.15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</si>
</sst>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00_р_._-;\-* #,##0.00000_р_._-;_-* &quot;-&quot;??_р_._-;_-@_-"/>
    <numFmt numFmtId="169" formatCode="_-* #,##0.0_р_._-;\-* #,##0.0_р_._-;_-* &quot;-&quot;??_р_._-;_-@_-"/>
    <numFmt numFmtId="170" formatCode="#,##0.000;\(#,##0.000\)"/>
    <numFmt numFmtId="171" formatCode="0.000"/>
    <numFmt numFmtId="172" formatCode="#,##0.000"/>
    <numFmt numFmtId="173" formatCode="0.0000"/>
    <numFmt numFmtId="174" formatCode="_-* #,##0.000_р_._-;\-* #,##0.000_р_._-;_-* &quot;-&quot;??_р_._-;_-@_-"/>
    <numFmt numFmtId="175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i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u val="single"/>
      <sz val="11"/>
      <name val="Times New Roman"/>
      <family val="1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u val="single"/>
      <sz val="11"/>
      <color indexed="10"/>
      <name val="Calibri"/>
      <family val="2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u val="single"/>
      <sz val="11"/>
      <color rgb="FFFF0000"/>
      <name val="Calibri"/>
      <family val="2"/>
    </font>
    <font>
      <sz val="11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9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06">
    <xf numFmtId="0" fontId="0" fillId="0" borderId="0" xfId="0" applyFont="1" applyAlignment="1">
      <alignment/>
    </xf>
    <xf numFmtId="0" fontId="67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6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center" wrapText="1"/>
    </xf>
    <xf numFmtId="49" fontId="9" fillId="33" borderId="10" xfId="58" applyNumberFormat="1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 horizontal="left" vertical="top" wrapText="1" indent="6"/>
    </xf>
    <xf numFmtId="43" fontId="10" fillId="33" borderId="10" xfId="67" applyFont="1" applyFill="1" applyBorder="1" applyAlignment="1">
      <alignment wrapText="1"/>
    </xf>
    <xf numFmtId="49" fontId="9" fillId="33" borderId="10" xfId="58" applyNumberFormat="1" applyFont="1" applyFill="1" applyBorder="1" applyAlignment="1" applyProtection="1">
      <alignment horizontal="left" vertical="center" wrapText="1" indent="1"/>
      <protection/>
    </xf>
    <xf numFmtId="43" fontId="67" fillId="33" borderId="10" xfId="67" applyFont="1" applyFill="1" applyBorder="1" applyAlignment="1">
      <alignment wrapText="1"/>
    </xf>
    <xf numFmtId="0" fontId="67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67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43" fontId="67" fillId="33" borderId="10" xfId="67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/>
    </xf>
    <xf numFmtId="0" fontId="9" fillId="33" borderId="10" xfId="56" applyFont="1" applyFill="1" applyBorder="1" applyAlignment="1" applyProtection="1">
      <alignment horizontal="left" wrapText="1"/>
      <protection/>
    </xf>
    <xf numFmtId="43" fontId="10" fillId="33" borderId="10" xfId="67" applyFont="1" applyFill="1" applyBorder="1" applyAlignment="1" applyProtection="1">
      <alignment horizontal="center"/>
      <protection/>
    </xf>
    <xf numFmtId="43" fontId="10" fillId="33" borderId="10" xfId="67" applyFont="1" applyFill="1" applyBorder="1" applyAlignment="1" applyProtection="1">
      <alignment horizontal="center" wrapText="1"/>
      <protection locked="0"/>
    </xf>
    <xf numFmtId="43" fontId="10" fillId="33" borderId="10" xfId="67" applyFont="1" applyFill="1" applyBorder="1" applyAlignment="1" applyProtection="1">
      <alignment horizontal="center" wrapText="1"/>
      <protection/>
    </xf>
    <xf numFmtId="43" fontId="67" fillId="33" borderId="10" xfId="67" applyFont="1" applyFill="1" applyBorder="1" applyAlignment="1">
      <alignment horizontal="center"/>
    </xf>
    <xf numFmtId="0" fontId="9" fillId="33" borderId="10" xfId="56" applyFont="1" applyFill="1" applyBorder="1" applyAlignment="1" applyProtection="1">
      <alignment wrapText="1"/>
      <protection/>
    </xf>
    <xf numFmtId="43" fontId="10" fillId="33" borderId="10" xfId="67" applyFont="1" applyFill="1" applyBorder="1" applyAlignment="1" applyProtection="1">
      <alignment horizontal="center" vertical="center" wrapText="1"/>
      <protection locked="0"/>
    </xf>
    <xf numFmtId="0" fontId="10" fillId="33" borderId="10" xfId="57" applyFont="1" applyFill="1" applyBorder="1" applyAlignment="1" applyProtection="1">
      <alignment horizontal="right" wrapText="1"/>
      <protection/>
    </xf>
    <xf numFmtId="0" fontId="12" fillId="33" borderId="10" xfId="56" applyFont="1" applyFill="1" applyBorder="1" applyAlignment="1" applyProtection="1">
      <alignment horizontal="left" wrapText="1"/>
      <protection/>
    </xf>
    <xf numFmtId="0" fontId="8" fillId="33" borderId="0" xfId="0" applyFont="1" applyFill="1" applyAlignment="1">
      <alignment horizontal="center"/>
    </xf>
    <xf numFmtId="0" fontId="6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6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43" fontId="67" fillId="33" borderId="10" xfId="0" applyNumberFormat="1" applyFont="1" applyFill="1" applyBorder="1" applyAlignment="1">
      <alignment/>
    </xf>
    <xf numFmtId="0" fontId="67" fillId="33" borderId="10" xfId="0" applyFont="1" applyFill="1" applyBorder="1" applyAlignment="1">
      <alignment horizontal="left" vertical="top" wrapText="1" indent="2"/>
    </xf>
    <xf numFmtId="43" fontId="10" fillId="33" borderId="10" xfId="0" applyNumberFormat="1" applyFont="1" applyFill="1" applyBorder="1" applyAlignment="1">
      <alignment/>
    </xf>
    <xf numFmtId="0" fontId="67" fillId="33" borderId="10" xfId="0" applyFont="1" applyFill="1" applyBorder="1" applyAlignment="1">
      <alignment horizontal="left" vertical="top" wrapText="1" indent="6"/>
    </xf>
    <xf numFmtId="0" fontId="67" fillId="33" borderId="10" xfId="0" applyFont="1" applyFill="1" applyBorder="1" applyAlignment="1">
      <alignment horizontal="left" vertical="top" wrapText="1" indent="7"/>
    </xf>
    <xf numFmtId="0" fontId="67" fillId="33" borderId="10" xfId="0" applyFont="1" applyFill="1" applyBorder="1" applyAlignment="1">
      <alignment horizontal="left" vertical="center"/>
    </xf>
    <xf numFmtId="0" fontId="67" fillId="0" borderId="0" xfId="0" applyFont="1" applyAlignment="1">
      <alignment/>
    </xf>
    <xf numFmtId="0" fontId="7" fillId="0" borderId="0" xfId="0" applyFont="1" applyAlignment="1">
      <alignment/>
    </xf>
    <xf numFmtId="0" fontId="67" fillId="0" borderId="11" xfId="0" applyFont="1" applyBorder="1" applyAlignment="1">
      <alignment vertical="top" wrapText="1"/>
    </xf>
    <xf numFmtId="0" fontId="67" fillId="0" borderId="12" xfId="0" applyFont="1" applyBorder="1" applyAlignment="1">
      <alignment vertical="top" wrapText="1"/>
    </xf>
    <xf numFmtId="0" fontId="69" fillId="0" borderId="0" xfId="0" applyFont="1" applyAlignment="1">
      <alignment/>
    </xf>
    <xf numFmtId="0" fontId="67" fillId="0" borderId="13" xfId="0" applyFont="1" applyBorder="1" applyAlignment="1">
      <alignment vertical="top" wrapText="1"/>
    </xf>
    <xf numFmtId="0" fontId="67" fillId="0" borderId="13" xfId="0" applyFont="1" applyBorder="1" applyAlignment="1">
      <alignment vertical="top"/>
    </xf>
    <xf numFmtId="0" fontId="67" fillId="0" borderId="14" xfId="0" applyFont="1" applyBorder="1" applyAlignment="1">
      <alignment vertical="top"/>
    </xf>
    <xf numFmtId="0" fontId="67" fillId="0" borderId="15" xfId="0" applyFont="1" applyBorder="1" applyAlignment="1">
      <alignment vertical="top" wrapText="1"/>
    </xf>
    <xf numFmtId="0" fontId="67" fillId="0" borderId="15" xfId="0" applyFont="1" applyBorder="1" applyAlignment="1">
      <alignment vertical="top"/>
    </xf>
    <xf numFmtId="0" fontId="67" fillId="0" borderId="16" xfId="0" applyFont="1" applyBorder="1" applyAlignment="1">
      <alignment vertical="top"/>
    </xf>
    <xf numFmtId="0" fontId="67" fillId="0" borderId="17" xfId="0" applyFont="1" applyBorder="1" applyAlignment="1">
      <alignment vertical="top" wrapText="1"/>
    </xf>
    <xf numFmtId="0" fontId="67" fillId="0" borderId="17" xfId="0" applyFont="1" applyBorder="1" applyAlignment="1">
      <alignment vertical="top"/>
    </xf>
    <xf numFmtId="0" fontId="67" fillId="0" borderId="18" xfId="0" applyFont="1" applyBorder="1" applyAlignment="1">
      <alignment vertical="top"/>
    </xf>
    <xf numFmtId="0" fontId="67" fillId="0" borderId="19" xfId="0" applyFont="1" applyBorder="1" applyAlignment="1">
      <alignment vertical="top" wrapText="1"/>
    </xf>
    <xf numFmtId="0" fontId="67" fillId="0" borderId="19" xfId="0" applyFont="1" applyBorder="1" applyAlignment="1">
      <alignment vertical="top"/>
    </xf>
    <xf numFmtId="0" fontId="67" fillId="0" borderId="20" xfId="0" applyFont="1" applyBorder="1" applyAlignment="1">
      <alignment vertical="top"/>
    </xf>
    <xf numFmtId="0" fontId="67" fillId="33" borderId="0" xfId="0" applyFont="1" applyFill="1" applyAlignment="1">
      <alignment vertical="top" wrapText="1"/>
    </xf>
    <xf numFmtId="0" fontId="8" fillId="33" borderId="0" xfId="0" applyFont="1" applyFill="1" applyAlignment="1">
      <alignment vertical="center" wrapText="1"/>
    </xf>
    <xf numFmtId="0" fontId="8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  <xf numFmtId="43" fontId="67" fillId="33" borderId="10" xfId="67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67" fillId="33" borderId="21" xfId="0" applyFont="1" applyFill="1" applyBorder="1" applyAlignment="1">
      <alignment/>
    </xf>
    <xf numFmtId="0" fontId="67" fillId="33" borderId="10" xfId="0" applyFont="1" applyFill="1" applyBorder="1" applyAlignment="1">
      <alignment vertical="center"/>
    </xf>
    <xf numFmtId="0" fontId="67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wrapText="1"/>
    </xf>
    <xf numFmtId="0" fontId="67" fillId="0" borderId="13" xfId="0" applyFont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67" fillId="33" borderId="10" xfId="0" applyFont="1" applyFill="1" applyBorder="1" applyAlignment="1">
      <alignment horizontal="left" vertical="center" wrapText="1"/>
    </xf>
    <xf numFmtId="0" fontId="70" fillId="33" borderId="10" xfId="0" applyFont="1" applyFill="1" applyBorder="1" applyAlignment="1">
      <alignment horizontal="center" vertical="center" wrapText="1"/>
    </xf>
    <xf numFmtId="0" fontId="3" fillId="33" borderId="10" xfId="43" applyFill="1" applyBorder="1" applyAlignment="1" applyProtection="1">
      <alignment horizontal="center" vertical="center"/>
      <protection/>
    </xf>
    <xf numFmtId="0" fontId="3" fillId="33" borderId="10" xfId="43" applyFill="1" applyBorder="1" applyAlignment="1" applyProtection="1">
      <alignment horizontal="center" vertical="center" wrapText="1"/>
      <protection/>
    </xf>
    <xf numFmtId="0" fontId="67" fillId="33" borderId="0" xfId="0" applyFont="1" applyFill="1" applyAlignment="1">
      <alignment vertical="center" wrapText="1"/>
    </xf>
    <xf numFmtId="0" fontId="69" fillId="0" borderId="22" xfId="0" applyFont="1" applyBorder="1" applyAlignment="1">
      <alignment horizontal="right"/>
    </xf>
    <xf numFmtId="0" fontId="67" fillId="0" borderId="23" xfId="0" applyFont="1" applyBorder="1" applyAlignment="1">
      <alignment/>
    </xf>
    <xf numFmtId="0" fontId="67" fillId="0" borderId="24" xfId="0" applyFont="1" applyBorder="1" applyAlignment="1">
      <alignment vertical="top"/>
    </xf>
    <xf numFmtId="0" fontId="67" fillId="0" borderId="25" xfId="0" applyFont="1" applyBorder="1" applyAlignment="1">
      <alignment/>
    </xf>
    <xf numFmtId="0" fontId="67" fillId="0" borderId="26" xfId="0" applyFont="1" applyBorder="1" applyAlignment="1">
      <alignment vertical="top"/>
    </xf>
    <xf numFmtId="0" fontId="67" fillId="0" borderId="27" xfId="0" applyFont="1" applyBorder="1" applyAlignment="1">
      <alignment/>
    </xf>
    <xf numFmtId="0" fontId="67" fillId="0" borderId="28" xfId="0" applyFont="1" applyBorder="1" applyAlignment="1">
      <alignment vertical="top"/>
    </xf>
    <xf numFmtId="0" fontId="67" fillId="0" borderId="22" xfId="0" applyFont="1" applyBorder="1" applyAlignment="1">
      <alignment/>
    </xf>
    <xf numFmtId="0" fontId="67" fillId="0" borderId="29" xfId="0" applyFont="1" applyBorder="1" applyAlignment="1">
      <alignment vertical="top"/>
    </xf>
    <xf numFmtId="0" fontId="67" fillId="0" borderId="30" xfId="0" applyFont="1" applyBorder="1" applyAlignment="1">
      <alignment/>
    </xf>
    <xf numFmtId="0" fontId="67" fillId="0" borderId="31" xfId="0" applyFont="1" applyBorder="1" applyAlignment="1">
      <alignment vertical="top" wrapText="1"/>
    </xf>
    <xf numFmtId="0" fontId="67" fillId="0" borderId="31" xfId="0" applyFont="1" applyBorder="1" applyAlignment="1">
      <alignment vertical="top"/>
    </xf>
    <xf numFmtId="0" fontId="67" fillId="0" borderId="32" xfId="0" applyFont="1" applyBorder="1" applyAlignment="1">
      <alignment vertical="top"/>
    </xf>
    <xf numFmtId="0" fontId="67" fillId="0" borderId="33" xfId="0" applyFont="1" applyBorder="1" applyAlignment="1">
      <alignment vertical="top"/>
    </xf>
    <xf numFmtId="43" fontId="71" fillId="0" borderId="13" xfId="0" applyNumberFormat="1" applyFont="1" applyBorder="1" applyAlignment="1">
      <alignment vertical="top" wrapText="1"/>
    </xf>
    <xf numFmtId="0" fontId="65" fillId="0" borderId="0" xfId="0" applyFont="1" applyAlignment="1">
      <alignment horizontal="left"/>
    </xf>
    <xf numFmtId="0" fontId="68" fillId="0" borderId="10" xfId="0" applyFont="1" applyBorder="1" applyAlignment="1">
      <alignment horizontal="justify" vertical="top" wrapText="1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top" wrapText="1"/>
    </xf>
    <xf numFmtId="0" fontId="68" fillId="0" borderId="10" xfId="0" applyFont="1" applyBorder="1" applyAlignment="1">
      <alignment vertical="center" wrapText="1"/>
    </xf>
    <xf numFmtId="0" fontId="68" fillId="33" borderId="10" xfId="0" applyFont="1" applyFill="1" applyBorder="1" applyAlignment="1">
      <alignment vertical="top" wrapText="1"/>
    </xf>
    <xf numFmtId="0" fontId="3" fillId="33" borderId="10" xfId="43" applyFill="1" applyBorder="1" applyAlignment="1" applyProtection="1">
      <alignment vertical="top" wrapText="1"/>
      <protection/>
    </xf>
    <xf numFmtId="0" fontId="72" fillId="0" borderId="0" xfId="43" applyFont="1" applyAlignment="1" applyProtection="1">
      <alignment horizontal="left"/>
      <protection/>
    </xf>
    <xf numFmtId="0" fontId="3" fillId="33" borderId="10" xfId="43" applyFill="1" applyBorder="1" applyAlignment="1" applyProtection="1" quotePrefix="1">
      <alignment horizontal="center" vertical="center" wrapText="1"/>
      <protection/>
    </xf>
    <xf numFmtId="0" fontId="67" fillId="33" borderId="34" xfId="0" applyFont="1" applyFill="1" applyBorder="1" applyAlignment="1">
      <alignment vertical="center"/>
    </xf>
    <xf numFmtId="0" fontId="67" fillId="33" borderId="0" xfId="0" applyFont="1" applyFill="1" applyBorder="1" applyAlignment="1">
      <alignment vertical="center"/>
    </xf>
    <xf numFmtId="0" fontId="67" fillId="33" borderId="35" xfId="0" applyFont="1" applyFill="1" applyBorder="1" applyAlignment="1">
      <alignment vertical="center"/>
    </xf>
    <xf numFmtId="0" fontId="67" fillId="33" borderId="36" xfId="0" applyFont="1" applyFill="1" applyBorder="1" applyAlignment="1">
      <alignment vertical="center"/>
    </xf>
    <xf numFmtId="0" fontId="67" fillId="33" borderId="37" xfId="0" applyFont="1" applyFill="1" applyBorder="1" applyAlignment="1">
      <alignment vertical="center"/>
    </xf>
    <xf numFmtId="0" fontId="67" fillId="33" borderId="38" xfId="0" applyFont="1" applyFill="1" applyBorder="1" applyAlignment="1">
      <alignment vertical="center"/>
    </xf>
    <xf numFmtId="0" fontId="67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vertical="center" wrapText="1"/>
    </xf>
    <xf numFmtId="43" fontId="67" fillId="0" borderId="10" xfId="67" applyFont="1" applyFill="1" applyBorder="1" applyAlignment="1">
      <alignment/>
    </xf>
    <xf numFmtId="43" fontId="3" fillId="0" borderId="10" xfId="43" applyNumberFormat="1" applyFill="1" applyBorder="1" applyAlignment="1" applyProtection="1">
      <alignment wrapText="1"/>
      <protection/>
    </xf>
    <xf numFmtId="0" fontId="6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top" wrapText="1"/>
    </xf>
    <xf numFmtId="0" fontId="3" fillId="33" borderId="0" xfId="43" applyFill="1" applyBorder="1" applyAlignment="1" applyProtection="1">
      <alignment vertical="center"/>
      <protection/>
    </xf>
    <xf numFmtId="0" fontId="24" fillId="0" borderId="0" xfId="0" applyFont="1" applyFill="1" applyAlignment="1">
      <alignment horizontal="center"/>
    </xf>
    <xf numFmtId="3" fontId="24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49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Alignment="1">
      <alignment horizontal="center"/>
    </xf>
    <xf numFmtId="4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171" fontId="24" fillId="0" borderId="10" xfId="0" applyNumberFormat="1" applyFont="1" applyFill="1" applyBorder="1" applyAlignment="1">
      <alignment horizontal="center"/>
    </xf>
    <xf numFmtId="171" fontId="18" fillId="0" borderId="10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left" vertical="center" wrapText="1"/>
    </xf>
    <xf numFmtId="2" fontId="26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171" fontId="24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39" xfId="0" applyFont="1" applyFill="1" applyBorder="1" applyAlignment="1">
      <alignment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justify" vertical="top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top" wrapText="1"/>
    </xf>
    <xf numFmtId="43" fontId="10" fillId="33" borderId="10" xfId="67" applyFont="1" applyFill="1" applyBorder="1" applyAlignment="1">
      <alignment/>
    </xf>
    <xf numFmtId="0" fontId="67" fillId="33" borderId="0" xfId="54" applyFont="1" applyFill="1" applyBorder="1" applyAlignment="1">
      <alignment horizontal="center" vertical="center" wrapText="1"/>
      <protection/>
    </xf>
    <xf numFmtId="0" fontId="67" fillId="33" borderId="0" xfId="54" applyFont="1" applyFill="1" applyAlignment="1">
      <alignment wrapText="1"/>
      <protection/>
    </xf>
    <xf numFmtId="0" fontId="67" fillId="33" borderId="10" xfId="54" applyFont="1" applyFill="1" applyBorder="1">
      <alignment/>
      <protection/>
    </xf>
    <xf numFmtId="0" fontId="69" fillId="33" borderId="10" xfId="33" applyNumberFormat="1" applyFont="1" applyFill="1" applyBorder="1" applyAlignment="1">
      <alignment horizontal="center" vertical="center" wrapText="1"/>
      <protection/>
    </xf>
    <xf numFmtId="0" fontId="69" fillId="33" borderId="10" xfId="54" applyFont="1" applyFill="1" applyBorder="1" applyAlignment="1">
      <alignment horizontal="center" vertical="center" wrapText="1"/>
      <protection/>
    </xf>
    <xf numFmtId="0" fontId="67" fillId="33" borderId="10" xfId="33" applyNumberFormat="1" applyFont="1" applyFill="1" applyBorder="1" applyAlignment="1">
      <alignment horizontal="left" vertical="center" wrapText="1"/>
      <protection/>
    </xf>
    <xf numFmtId="174" fontId="67" fillId="33" borderId="10" xfId="70" applyNumberFormat="1" applyFont="1" applyFill="1" applyBorder="1" applyAlignment="1">
      <alignment horizontal="center" vertical="center" wrapText="1"/>
    </xf>
    <xf numFmtId="43" fontId="67" fillId="33" borderId="10" xfId="7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67" fillId="33" borderId="10" xfId="54" applyFont="1" applyFill="1" applyBorder="1" applyAlignment="1">
      <alignment horizontal="left" vertical="center" wrapText="1"/>
      <protection/>
    </xf>
    <xf numFmtId="43" fontId="67" fillId="33" borderId="10" xfId="54" applyNumberFormat="1" applyFont="1" applyFill="1" applyBorder="1">
      <alignment/>
      <protection/>
    </xf>
    <xf numFmtId="169" fontId="0" fillId="33" borderId="10" xfId="0" applyNumberFormat="1" applyFill="1" applyBorder="1" applyAlignment="1">
      <alignment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16" fillId="0" borderId="0" xfId="55" applyFont="1" applyFill="1" applyBorder="1" applyAlignment="1">
      <alignment vertical="center" wrapText="1"/>
      <protection/>
    </xf>
    <xf numFmtId="0" fontId="10" fillId="0" borderId="0" xfId="55" applyFont="1" applyAlignment="1">
      <alignment horizontal="right"/>
      <protection/>
    </xf>
    <xf numFmtId="0" fontId="17" fillId="0" borderId="0" xfId="55" applyFont="1" applyFill="1" applyBorder="1">
      <alignment/>
      <protection/>
    </xf>
    <xf numFmtId="0" fontId="9" fillId="0" borderId="0" xfId="55" applyFont="1" applyFill="1" applyBorder="1" applyAlignment="1">
      <alignment vertical="center" wrapText="1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Fill="1" applyAlignment="1">
      <alignment horizontal="left"/>
      <protection/>
    </xf>
    <xf numFmtId="0" fontId="10" fillId="0" borderId="0" xfId="55" applyFont="1" applyFill="1" applyBorder="1" applyAlignment="1">
      <alignment horizontal="left"/>
      <protection/>
    </xf>
    <xf numFmtId="0" fontId="10" fillId="0" borderId="0" xfId="55" applyFont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40" xfId="55" applyFont="1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horizontal="center" vertical="center" wrapText="1"/>
      <protection/>
    </xf>
    <xf numFmtId="0" fontId="9" fillId="34" borderId="42" xfId="55" applyFont="1" applyFill="1" applyBorder="1" applyAlignment="1">
      <alignment horizontal="center" vertical="center" wrapText="1"/>
      <protection/>
    </xf>
    <xf numFmtId="0" fontId="9" fillId="34" borderId="10" xfId="55" applyFont="1" applyFill="1" applyBorder="1" applyAlignment="1">
      <alignment horizontal="left" vertical="center" wrapText="1"/>
      <protection/>
    </xf>
    <xf numFmtId="43" fontId="9" fillId="34" borderId="10" xfId="55" applyNumberFormat="1" applyFont="1" applyFill="1" applyBorder="1" applyAlignment="1">
      <alignment horizontal="center" vertical="center" wrapText="1"/>
      <protection/>
    </xf>
    <xf numFmtId="43" fontId="9" fillId="34" borderId="40" xfId="55" applyNumberFormat="1" applyFont="1" applyFill="1" applyBorder="1" applyAlignment="1">
      <alignment horizontal="center" vertical="center" wrapText="1"/>
      <protection/>
    </xf>
    <xf numFmtId="43" fontId="9" fillId="34" borderId="42" xfId="55" applyNumberFormat="1" applyFont="1" applyFill="1" applyBorder="1" applyAlignment="1">
      <alignment horizontal="center" vertical="center" wrapText="1"/>
      <protection/>
    </xf>
    <xf numFmtId="43" fontId="10" fillId="34" borderId="10" xfId="55" applyNumberFormat="1" applyFont="1" applyFill="1" applyBorder="1" applyAlignment="1">
      <alignment horizontal="center" vertical="center" wrapText="1"/>
      <protection/>
    </xf>
    <xf numFmtId="43" fontId="10" fillId="34" borderId="10" xfId="55" applyNumberFormat="1" applyFont="1" applyFill="1" applyBorder="1" applyAlignment="1">
      <alignment horizontal="center" vertical="center"/>
      <protection/>
    </xf>
    <xf numFmtId="43" fontId="10" fillId="34" borderId="40" xfId="55" applyNumberFormat="1" applyFont="1" applyFill="1" applyBorder="1" applyAlignment="1">
      <alignment horizontal="center" vertical="center"/>
      <protection/>
    </xf>
    <xf numFmtId="43" fontId="9" fillId="34" borderId="43" xfId="55" applyNumberFormat="1" applyFont="1" applyFill="1" applyBorder="1" applyAlignment="1">
      <alignment horizontal="center" vertical="center" wrapText="1"/>
      <protection/>
    </xf>
    <xf numFmtId="0" fontId="10" fillId="34" borderId="0" xfId="55" applyFont="1" applyFill="1" applyAlignment="1">
      <alignment horizontal="left"/>
      <protection/>
    </xf>
    <xf numFmtId="0" fontId="10" fillId="0" borderId="42" xfId="55" applyFont="1" applyBorder="1" applyAlignment="1">
      <alignment horizontal="center" vertical="center"/>
      <protection/>
    </xf>
    <xf numFmtId="1" fontId="10" fillId="0" borderId="44" xfId="55" applyNumberFormat="1" applyFont="1" applyFill="1" applyBorder="1" applyAlignment="1" applyProtection="1">
      <alignment horizontal="left" vertical="center" wrapText="1"/>
      <protection locked="0"/>
    </xf>
    <xf numFmtId="43" fontId="17" fillId="0" borderId="10" xfId="69" applyNumberFormat="1" applyFont="1" applyFill="1" applyBorder="1" applyAlignment="1">
      <alignment horizontal="center" vertical="center" wrapText="1"/>
    </xf>
    <xf numFmtId="43" fontId="17" fillId="0" borderId="40" xfId="69" applyNumberFormat="1" applyFont="1" applyFill="1" applyBorder="1" applyAlignment="1">
      <alignment horizontal="center" vertical="center" wrapText="1"/>
    </xf>
    <xf numFmtId="43" fontId="10" fillId="0" borderId="42" xfId="69" applyNumberFormat="1" applyFont="1" applyFill="1" applyBorder="1" applyAlignment="1">
      <alignment horizontal="center" vertical="center" wrapText="1"/>
    </xf>
    <xf numFmtId="43" fontId="10" fillId="0" borderId="10" xfId="69" applyNumberFormat="1" applyFont="1" applyFill="1" applyBorder="1" applyAlignment="1">
      <alignment horizontal="center" vertical="center" wrapText="1"/>
    </xf>
    <xf numFmtId="43" fontId="17" fillId="35" borderId="10" xfId="69" applyNumberFormat="1" applyFont="1" applyFill="1" applyBorder="1" applyAlignment="1">
      <alignment horizontal="center" vertical="center" wrapText="1"/>
    </xf>
    <xf numFmtId="43" fontId="10" fillId="0" borderId="40" xfId="69" applyNumberFormat="1" applyFont="1" applyFill="1" applyBorder="1" applyAlignment="1">
      <alignment horizontal="center" vertical="center" wrapText="1"/>
    </xf>
    <xf numFmtId="43" fontId="10" fillId="0" borderId="43" xfId="69" applyNumberFormat="1" applyFont="1" applyFill="1" applyBorder="1" applyAlignment="1">
      <alignment horizontal="center" vertical="center" wrapText="1"/>
    </xf>
    <xf numFmtId="43" fontId="10" fillId="0" borderId="40" xfId="55" applyNumberFormat="1" applyFont="1" applyBorder="1" applyAlignment="1">
      <alignment horizontal="center" vertical="center" wrapText="1"/>
      <protection/>
    </xf>
    <xf numFmtId="0" fontId="10" fillId="0" borderId="42" xfId="55" applyFont="1" applyFill="1" applyBorder="1" applyAlignment="1">
      <alignment horizontal="center" vertical="center"/>
      <protection/>
    </xf>
    <xf numFmtId="43" fontId="10" fillId="0" borderId="10" xfId="69" applyNumberFormat="1" applyFont="1" applyFill="1" applyBorder="1" applyAlignment="1">
      <alignment vertical="center" wrapText="1"/>
    </xf>
    <xf numFmtId="43" fontId="10" fillId="0" borderId="40" xfId="69" applyNumberFormat="1" applyFont="1" applyFill="1" applyBorder="1" applyAlignment="1">
      <alignment vertical="center" wrapText="1"/>
    </xf>
    <xf numFmtId="43" fontId="10" fillId="0" borderId="40" xfId="55" applyNumberFormat="1" applyFont="1" applyFill="1" applyBorder="1" applyAlignment="1">
      <alignment horizontal="center" vertical="center" wrapText="1"/>
      <protection/>
    </xf>
    <xf numFmtId="43" fontId="10" fillId="35" borderId="10" xfId="69" applyNumberFormat="1" applyFont="1" applyFill="1" applyBorder="1" applyAlignment="1">
      <alignment horizontal="center" vertical="center" wrapText="1"/>
    </xf>
    <xf numFmtId="43" fontId="17" fillId="35" borderId="42" xfId="69" applyNumberFormat="1" applyFont="1" applyFill="1" applyBorder="1" applyAlignment="1">
      <alignment horizontal="center" vertical="center" wrapText="1"/>
    </xf>
    <xf numFmtId="43" fontId="10" fillId="33" borderId="40" xfId="55" applyNumberFormat="1" applyFont="1" applyFill="1" applyBorder="1" applyAlignment="1">
      <alignment horizontal="center" vertical="center"/>
      <protection/>
    </xf>
    <xf numFmtId="43" fontId="17" fillId="35" borderId="43" xfId="69" applyNumberFormat="1" applyFont="1" applyFill="1" applyBorder="1" applyAlignment="1">
      <alignment horizontal="center" vertical="center" wrapText="1"/>
    </xf>
    <xf numFmtId="2" fontId="10" fillId="0" borderId="42" xfId="55" applyNumberFormat="1" applyFont="1" applyBorder="1" applyAlignment="1">
      <alignment horizontal="center" vertical="center"/>
      <protection/>
    </xf>
    <xf numFmtId="43" fontId="17" fillId="35" borderId="40" xfId="69" applyNumberFormat="1" applyFont="1" applyFill="1" applyBorder="1" applyAlignment="1">
      <alignment horizontal="center" vertical="center" wrapText="1"/>
    </xf>
    <xf numFmtId="0" fontId="9" fillId="34" borderId="42" xfId="55" applyFont="1" applyFill="1" applyBorder="1" applyAlignment="1">
      <alignment horizontal="center" vertical="center"/>
      <protection/>
    </xf>
    <xf numFmtId="43" fontId="9" fillId="34" borderId="45" xfId="55" applyNumberFormat="1" applyFont="1" applyFill="1" applyBorder="1" applyAlignment="1">
      <alignment horizontal="center" vertical="center" wrapText="1"/>
      <protection/>
    </xf>
    <xf numFmtId="0" fontId="10" fillId="35" borderId="42" xfId="55" applyFont="1" applyFill="1" applyBorder="1" applyAlignment="1">
      <alignment horizontal="center" vertical="center" wrapText="1"/>
      <protection/>
    </xf>
    <xf numFmtId="0" fontId="10" fillId="35" borderId="10" xfId="55" applyFont="1" applyFill="1" applyBorder="1" applyAlignment="1">
      <alignment horizontal="left" vertical="center" wrapText="1"/>
      <protection/>
    </xf>
    <xf numFmtId="43" fontId="17" fillId="0" borderId="10" xfId="69" applyNumberFormat="1" applyFont="1" applyFill="1" applyBorder="1" applyAlignment="1">
      <alignment horizontal="center" vertical="center"/>
    </xf>
    <xf numFmtId="43" fontId="17" fillId="35" borderId="40" xfId="69" applyNumberFormat="1" applyFont="1" applyFill="1" applyBorder="1" applyAlignment="1">
      <alignment horizontal="center" vertical="center"/>
    </xf>
    <xf numFmtId="0" fontId="10" fillId="35" borderId="0" xfId="55" applyFont="1" applyFill="1" applyAlignment="1">
      <alignment horizontal="left"/>
      <protection/>
    </xf>
    <xf numFmtId="43" fontId="10" fillId="34" borderId="43" xfId="55" applyNumberFormat="1" applyFont="1" applyFill="1" applyBorder="1" applyAlignment="1">
      <alignment horizontal="center" vertical="center"/>
      <protection/>
    </xf>
    <xf numFmtId="43" fontId="10" fillId="34" borderId="42" xfId="55" applyNumberFormat="1" applyFont="1" applyFill="1" applyBorder="1" applyAlignment="1">
      <alignment horizontal="center" vertical="center"/>
      <protection/>
    </xf>
    <xf numFmtId="43" fontId="10" fillId="36" borderId="42" xfId="69" applyNumberFormat="1" applyFont="1" applyFill="1" applyBorder="1" applyAlignment="1">
      <alignment horizontal="center" vertical="center" wrapText="1"/>
    </xf>
    <xf numFmtId="43" fontId="10" fillId="36" borderId="10" xfId="69" applyNumberFormat="1" applyFont="1" applyFill="1" applyBorder="1" applyAlignment="1">
      <alignment horizontal="center" vertical="center" wrapText="1"/>
    </xf>
    <xf numFmtId="43" fontId="10" fillId="36" borderId="40" xfId="69" applyNumberFormat="1" applyFont="1" applyFill="1" applyBorder="1" applyAlignment="1">
      <alignment horizontal="center" vertical="center"/>
    </xf>
    <xf numFmtId="43" fontId="10" fillId="0" borderId="10" xfId="69" applyFont="1" applyFill="1" applyBorder="1" applyAlignment="1">
      <alignment horizontal="left" vertical="center" wrapText="1"/>
    </xf>
    <xf numFmtId="169" fontId="10" fillId="0" borderId="10" xfId="69" applyNumberFormat="1" applyFont="1" applyFill="1" applyBorder="1" applyAlignment="1">
      <alignment horizontal="center" vertical="center"/>
    </xf>
    <xf numFmtId="43" fontId="10" fillId="0" borderId="10" xfId="69" applyNumberFormat="1" applyFont="1" applyFill="1" applyBorder="1" applyAlignment="1">
      <alignment horizontal="center" vertical="center"/>
    </xf>
    <xf numFmtId="43" fontId="10" fillId="0" borderId="40" xfId="69" applyNumberFormat="1" applyFont="1" applyFill="1" applyBorder="1" applyAlignment="1">
      <alignment horizontal="center" vertical="center"/>
    </xf>
    <xf numFmtId="43" fontId="10" fillId="0" borderId="45" xfId="69" applyNumberFormat="1" applyFont="1" applyFill="1" applyBorder="1" applyAlignment="1">
      <alignment horizontal="center" vertical="center" wrapText="1"/>
    </xf>
    <xf numFmtId="43" fontId="10" fillId="0" borderId="46" xfId="69" applyNumberFormat="1" applyFont="1" applyFill="1" applyBorder="1" applyAlignment="1">
      <alignment horizontal="center" vertical="center" wrapText="1"/>
    </xf>
    <xf numFmtId="43" fontId="10" fillId="0" borderId="47" xfId="69" applyNumberFormat="1" applyFont="1" applyFill="1" applyBorder="1" applyAlignment="1">
      <alignment horizontal="center" vertical="center" wrapText="1"/>
    </xf>
    <xf numFmtId="43" fontId="21" fillId="34" borderId="10" xfId="55" applyNumberFormat="1" applyFont="1" applyFill="1" applyBorder="1" applyAlignment="1">
      <alignment horizontal="center" vertical="center" wrapText="1"/>
      <protection/>
    </xf>
    <xf numFmtId="43" fontId="21" fillId="34" borderId="40" xfId="55" applyNumberFormat="1" applyFont="1" applyFill="1" applyBorder="1" applyAlignment="1">
      <alignment horizontal="center" vertical="center" wrapText="1"/>
      <protection/>
    </xf>
    <xf numFmtId="43" fontId="21" fillId="34" borderId="42" xfId="55" applyNumberFormat="1" applyFont="1" applyFill="1" applyBorder="1" applyAlignment="1">
      <alignment horizontal="center" vertical="center" wrapText="1"/>
      <protection/>
    </xf>
    <xf numFmtId="43" fontId="17" fillId="34" borderId="10" xfId="55" applyNumberFormat="1" applyFont="1" applyFill="1" applyBorder="1" applyAlignment="1">
      <alignment horizontal="center" vertical="center"/>
      <protection/>
    </xf>
    <xf numFmtId="43" fontId="17" fillId="34" borderId="40" xfId="55" applyNumberFormat="1" applyFont="1" applyFill="1" applyBorder="1" applyAlignment="1">
      <alignment horizontal="center" vertical="center"/>
      <protection/>
    </xf>
    <xf numFmtId="43" fontId="10" fillId="33" borderId="10" xfId="69" applyFont="1" applyFill="1" applyBorder="1" applyAlignment="1">
      <alignment horizontal="left" vertical="center" wrapText="1"/>
    </xf>
    <xf numFmtId="43" fontId="10" fillId="33" borderId="10" xfId="59" applyNumberFormat="1" applyFont="1" applyFill="1" applyBorder="1" applyAlignment="1" applyProtection="1">
      <alignment horizontal="center" vertical="center" wrapText="1"/>
      <protection/>
    </xf>
    <xf numFmtId="43" fontId="10" fillId="35" borderId="40" xfId="69" applyNumberFormat="1" applyFont="1" applyFill="1" applyBorder="1" applyAlignment="1">
      <alignment horizontal="center" vertical="center" wrapText="1"/>
    </xf>
    <xf numFmtId="0" fontId="10" fillId="35" borderId="48" xfId="55" applyFont="1" applyFill="1" applyBorder="1" applyAlignment="1">
      <alignment horizontal="center" vertical="center" wrapText="1"/>
      <protection/>
    </xf>
    <xf numFmtId="0" fontId="10" fillId="35" borderId="49" xfId="55" applyFont="1" applyFill="1" applyBorder="1" applyAlignment="1">
      <alignment horizontal="left" vertical="center" wrapText="1"/>
      <protection/>
    </xf>
    <xf numFmtId="43" fontId="17" fillId="0" borderId="49" xfId="69" applyNumberFormat="1" applyFont="1" applyFill="1" applyBorder="1" applyAlignment="1">
      <alignment horizontal="center" vertical="center" wrapText="1"/>
    </xf>
    <xf numFmtId="43" fontId="17" fillId="0" borderId="49" xfId="69" applyNumberFormat="1" applyFont="1" applyFill="1" applyBorder="1" applyAlignment="1">
      <alignment horizontal="center" vertical="center"/>
    </xf>
    <xf numFmtId="43" fontId="17" fillId="35" borderId="50" xfId="69" applyNumberFormat="1" applyFont="1" applyFill="1" applyBorder="1" applyAlignment="1">
      <alignment horizontal="center" vertical="center"/>
    </xf>
    <xf numFmtId="43" fontId="17" fillId="35" borderId="48" xfId="69" applyNumberFormat="1" applyFont="1" applyFill="1" applyBorder="1" applyAlignment="1">
      <alignment horizontal="center" vertical="center" wrapText="1"/>
    </xf>
    <xf numFmtId="43" fontId="17" fillId="35" borderId="49" xfId="69" applyNumberFormat="1" applyFont="1" applyFill="1" applyBorder="1" applyAlignment="1">
      <alignment horizontal="center" vertical="center" wrapText="1"/>
    </xf>
    <xf numFmtId="43" fontId="17" fillId="35" borderId="50" xfId="69" applyNumberFormat="1" applyFont="1" applyFill="1" applyBorder="1" applyAlignment="1">
      <alignment horizontal="center" vertical="center" wrapText="1"/>
    </xf>
    <xf numFmtId="43" fontId="17" fillId="35" borderId="51" xfId="69" applyNumberFormat="1" applyFont="1" applyFill="1" applyBorder="1" applyAlignment="1">
      <alignment horizontal="center" vertical="center" wrapText="1"/>
    </xf>
    <xf numFmtId="43" fontId="10" fillId="33" borderId="50" xfId="55" applyNumberFormat="1" applyFont="1" applyFill="1" applyBorder="1" applyAlignment="1">
      <alignment horizontal="center" vertical="center"/>
      <protection/>
    </xf>
    <xf numFmtId="0" fontId="10" fillId="0" borderId="0" xfId="55" applyFont="1" applyAlignment="1">
      <alignment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17" fillId="0" borderId="0" xfId="55" applyFont="1" applyBorder="1" applyAlignment="1">
      <alignment horizontal="center" vertical="center" wrapText="1"/>
      <protection/>
    </xf>
    <xf numFmtId="43" fontId="17" fillId="0" borderId="0" xfId="55" applyNumberFormat="1" applyFont="1" applyFill="1" applyBorder="1">
      <alignment/>
      <protection/>
    </xf>
    <xf numFmtId="175" fontId="10" fillId="0" borderId="0" xfId="55" applyNumberFormat="1" applyFont="1">
      <alignment/>
      <protection/>
    </xf>
    <xf numFmtId="0" fontId="23" fillId="0" borderId="0" xfId="55" applyFont="1">
      <alignment/>
      <protection/>
    </xf>
    <xf numFmtId="0" fontId="24" fillId="0" borderId="0" xfId="55" applyFont="1">
      <alignment/>
      <protection/>
    </xf>
    <xf numFmtId="0" fontId="20" fillId="0" borderId="0" xfId="55">
      <alignment/>
      <protection/>
    </xf>
    <xf numFmtId="0" fontId="10" fillId="33" borderId="0" xfId="55" applyFont="1" applyFill="1" applyAlignment="1">
      <alignment horizontal="left" vertical="center"/>
      <protection/>
    </xf>
    <xf numFmtId="0" fontId="10" fillId="0" borderId="0" xfId="55" applyFont="1" applyAlignment="1">
      <alignment wrapText="1"/>
      <protection/>
    </xf>
    <xf numFmtId="0" fontId="10" fillId="0" borderId="0" xfId="55" applyFont="1" applyAlignment="1">
      <alignment horizontal="left" vertical="center"/>
      <protection/>
    </xf>
    <xf numFmtId="43" fontId="10" fillId="0" borderId="0" xfId="55" applyNumberFormat="1" applyFont="1">
      <alignment/>
      <protection/>
    </xf>
    <xf numFmtId="0" fontId="25" fillId="0" borderId="0" xfId="55" applyFont="1">
      <alignment/>
      <protection/>
    </xf>
    <xf numFmtId="0" fontId="20" fillId="0" borderId="0" xfId="55" applyFill="1" applyBorder="1">
      <alignment/>
      <protection/>
    </xf>
    <xf numFmtId="0" fontId="20" fillId="0" borderId="0" xfId="55" applyBorder="1">
      <alignment/>
      <protection/>
    </xf>
    <xf numFmtId="0" fontId="20" fillId="0" borderId="0" xfId="55" applyFill="1" applyBorder="1" applyAlignment="1">
      <alignment horizontal="left"/>
      <protection/>
    </xf>
    <xf numFmtId="0" fontId="20" fillId="0" borderId="0" xfId="55" applyBorder="1" applyAlignment="1">
      <alignment horizontal="left"/>
      <protection/>
    </xf>
    <xf numFmtId="0" fontId="20" fillId="0" borderId="0" xfId="55" applyAlignment="1">
      <alignment horizontal="left"/>
      <protection/>
    </xf>
    <xf numFmtId="0" fontId="20" fillId="0" borderId="0" xfId="55" applyBorder="1" applyAlignment="1">
      <alignment horizontal="center" vertical="center" wrapText="1"/>
      <protection/>
    </xf>
    <xf numFmtId="0" fontId="20" fillId="0" borderId="0" xfId="55" applyAlignment="1">
      <alignment horizontal="center" vertical="center" wrapText="1"/>
      <protection/>
    </xf>
    <xf numFmtId="0" fontId="31" fillId="0" borderId="0" xfId="55" applyFont="1" applyBorder="1" applyAlignment="1">
      <alignment horizontal="center" vertical="center" wrapText="1"/>
      <protection/>
    </xf>
    <xf numFmtId="0" fontId="31" fillId="0" borderId="0" xfId="55" applyFont="1" applyAlignment="1">
      <alignment horizontal="center" vertical="center" wrapText="1"/>
      <protection/>
    </xf>
    <xf numFmtId="0" fontId="9" fillId="34" borderId="52" xfId="55" applyFont="1" applyFill="1" applyBorder="1" applyAlignment="1">
      <alignment horizontal="left" vertical="center" wrapText="1"/>
      <protection/>
    </xf>
    <xf numFmtId="0" fontId="9" fillId="34" borderId="41" xfId="55" applyFont="1" applyFill="1" applyBorder="1" applyAlignment="1">
      <alignment horizontal="left" vertical="center" wrapText="1"/>
      <protection/>
    </xf>
    <xf numFmtId="0" fontId="10" fillId="34" borderId="41" xfId="55" applyFont="1" applyFill="1" applyBorder="1" applyAlignment="1">
      <alignment horizontal="left"/>
      <protection/>
    </xf>
    <xf numFmtId="0" fontId="10" fillId="34" borderId="10" xfId="55" applyFont="1" applyFill="1" applyBorder="1" applyAlignment="1">
      <alignment horizontal="left"/>
      <protection/>
    </xf>
    <xf numFmtId="0" fontId="10" fillId="34" borderId="40" xfId="55" applyFont="1" applyFill="1" applyBorder="1" applyAlignment="1">
      <alignment horizontal="left"/>
      <protection/>
    </xf>
    <xf numFmtId="0" fontId="20" fillId="34" borderId="0" xfId="55" applyFill="1" applyBorder="1" applyAlignment="1">
      <alignment horizontal="left"/>
      <protection/>
    </xf>
    <xf numFmtId="0" fontId="20" fillId="34" borderId="0" xfId="55" applyFill="1" applyAlignment="1">
      <alignment horizontal="left"/>
      <protection/>
    </xf>
    <xf numFmtId="0" fontId="10" fillId="0" borderId="42" xfId="55" applyFont="1" applyBorder="1" applyAlignment="1">
      <alignment horizontal="left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40" xfId="55" applyFont="1" applyBorder="1" applyAlignment="1">
      <alignment horizontal="center" vertical="center"/>
      <protection/>
    </xf>
    <xf numFmtId="37" fontId="10" fillId="0" borderId="46" xfId="69" applyNumberFormat="1" applyFont="1" applyBorder="1" applyAlignment="1">
      <alignment horizontal="center" vertical="center"/>
    </xf>
    <xf numFmtId="0" fontId="10" fillId="0" borderId="10" xfId="55" applyFont="1" applyBorder="1" applyAlignment="1">
      <alignment horizontal="left"/>
      <protection/>
    </xf>
    <xf numFmtId="0" fontId="10" fillId="0" borderId="10" xfId="55" applyFont="1" applyBorder="1" applyAlignment="1">
      <alignment horizontal="center"/>
      <protection/>
    </xf>
    <xf numFmtId="37" fontId="10" fillId="0" borderId="10" xfId="69" applyNumberFormat="1" applyFont="1" applyBorder="1" applyAlignment="1">
      <alignment horizontal="center" vertical="center"/>
    </xf>
    <xf numFmtId="0" fontId="9" fillId="34" borderId="42" xfId="55" applyFont="1" applyFill="1" applyBorder="1" applyAlignment="1">
      <alignment horizontal="left"/>
      <protection/>
    </xf>
    <xf numFmtId="0" fontId="10" fillId="34" borderId="10" xfId="55" applyFont="1" applyFill="1" applyBorder="1" applyAlignment="1">
      <alignment horizontal="center" vertical="center"/>
      <protection/>
    </xf>
    <xf numFmtId="0" fontId="10" fillId="34" borderId="40" xfId="55" applyFont="1" applyFill="1" applyBorder="1" applyAlignment="1">
      <alignment horizontal="center" vertical="center"/>
      <protection/>
    </xf>
    <xf numFmtId="0" fontId="10" fillId="34" borderId="10" xfId="55" applyFont="1" applyFill="1" applyBorder="1" applyAlignment="1">
      <alignment horizontal="center"/>
      <protection/>
    </xf>
    <xf numFmtId="0" fontId="10" fillId="34" borderId="46" xfId="55" applyFont="1" applyFill="1" applyBorder="1" applyAlignment="1">
      <alignment horizontal="left"/>
      <protection/>
    </xf>
    <xf numFmtId="43" fontId="17" fillId="0" borderId="42" xfId="69" applyFont="1" applyFill="1" applyBorder="1" applyAlignment="1">
      <alignment horizontal="center" vertical="center" wrapText="1"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46" xfId="55" applyFont="1" applyFill="1" applyBorder="1" applyAlignment="1">
      <alignment horizontal="center" vertical="center"/>
      <protection/>
    </xf>
    <xf numFmtId="43" fontId="17" fillId="37" borderId="0" xfId="69" applyFont="1" applyFill="1" applyBorder="1" applyAlignment="1">
      <alignment horizontal="center" vertical="center"/>
    </xf>
    <xf numFmtId="43" fontId="17" fillId="37" borderId="0" xfId="69" applyFont="1" applyFill="1" applyBorder="1" applyAlignment="1">
      <alignment horizontal="center" vertical="center" wrapText="1"/>
    </xf>
    <xf numFmtId="43" fontId="17" fillId="37" borderId="0" xfId="69" applyFont="1" applyFill="1" applyAlignment="1">
      <alignment horizontal="center" vertical="center"/>
    </xf>
    <xf numFmtId="0" fontId="10" fillId="33" borderId="10" xfId="55" applyFont="1" applyFill="1" applyBorder="1" applyAlignment="1">
      <alignment horizontal="center" vertical="center" wrapText="1"/>
      <protection/>
    </xf>
    <xf numFmtId="2" fontId="10" fillId="0" borderId="10" xfId="55" applyNumberFormat="1" applyFont="1" applyFill="1" applyBorder="1" applyAlignment="1">
      <alignment horizontal="center" vertical="center"/>
      <protection/>
    </xf>
    <xf numFmtId="2" fontId="10" fillId="0" borderId="46" xfId="55" applyNumberFormat="1" applyFont="1" applyFill="1" applyBorder="1" applyAlignment="1">
      <alignment horizontal="center" vertical="center"/>
      <protection/>
    </xf>
    <xf numFmtId="0" fontId="9" fillId="0" borderId="53" xfId="55" applyFont="1" applyFill="1" applyBorder="1" applyAlignment="1">
      <alignment horizontal="left"/>
      <protection/>
    </xf>
    <xf numFmtId="0" fontId="10" fillId="0" borderId="54" xfId="55" applyFont="1" applyFill="1" applyBorder="1" applyAlignment="1">
      <alignment horizontal="center" vertical="center"/>
      <protection/>
    </xf>
    <xf numFmtId="0" fontId="10" fillId="0" borderId="55" xfId="55" applyFont="1" applyFill="1" applyBorder="1" applyAlignment="1">
      <alignment horizontal="center" vertical="center"/>
      <protection/>
    </xf>
    <xf numFmtId="0" fontId="20" fillId="0" borderId="0" xfId="55" applyFill="1" applyAlignment="1">
      <alignment horizontal="left"/>
      <protection/>
    </xf>
    <xf numFmtId="0" fontId="10" fillId="36" borderId="10" xfId="55" applyFont="1" applyFill="1" applyBorder="1" applyAlignment="1">
      <alignment horizontal="left"/>
      <protection/>
    </xf>
    <xf numFmtId="0" fontId="10" fillId="36" borderId="40" xfId="55" applyFont="1" applyFill="1" applyBorder="1" applyAlignment="1">
      <alignment horizontal="left"/>
      <protection/>
    </xf>
    <xf numFmtId="0" fontId="10" fillId="0" borderId="48" xfId="55" applyFont="1" applyBorder="1" applyAlignment="1">
      <alignment horizontal="left"/>
      <protection/>
    </xf>
    <xf numFmtId="0" fontId="10" fillId="0" borderId="49" xfId="55" applyFont="1" applyBorder="1" applyAlignment="1">
      <alignment horizontal="left"/>
      <protection/>
    </xf>
    <xf numFmtId="0" fontId="10" fillId="0" borderId="49" xfId="55" applyFont="1" applyBorder="1" applyAlignment="1">
      <alignment horizontal="center"/>
      <protection/>
    </xf>
    <xf numFmtId="37" fontId="10" fillId="0" borderId="49" xfId="69" applyNumberFormat="1" applyFont="1" applyBorder="1" applyAlignment="1">
      <alignment horizontal="center" vertical="center"/>
    </xf>
    <xf numFmtId="37" fontId="10" fillId="0" borderId="50" xfId="69" applyNumberFormat="1" applyFont="1" applyBorder="1" applyAlignment="1">
      <alignment horizontal="center" vertical="center"/>
    </xf>
    <xf numFmtId="2" fontId="10" fillId="0" borderId="0" xfId="55" applyNumberFormat="1" applyFont="1" applyAlignment="1">
      <alignment vertical="center" wrapText="1"/>
      <protection/>
    </xf>
    <xf numFmtId="2" fontId="20" fillId="0" borderId="0" xfId="55" applyNumberFormat="1" applyFill="1" applyBorder="1" applyAlignment="1">
      <alignment vertical="center" wrapText="1"/>
      <protection/>
    </xf>
    <xf numFmtId="2" fontId="20" fillId="0" borderId="0" xfId="55" applyNumberFormat="1" applyBorder="1" applyAlignment="1">
      <alignment vertical="center" wrapText="1"/>
      <protection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43" fontId="10" fillId="0" borderId="10" xfId="0" applyNumberFormat="1" applyFont="1" applyFill="1" applyBorder="1" applyAlignment="1">
      <alignment/>
    </xf>
    <xf numFmtId="43" fontId="10" fillId="0" borderId="10" xfId="67" applyFont="1" applyFill="1" applyBorder="1" applyAlignment="1">
      <alignment/>
    </xf>
    <xf numFmtId="4" fontId="67" fillId="33" borderId="0" xfId="0" applyNumberFormat="1" applyFont="1" applyFill="1" applyAlignment="1">
      <alignment/>
    </xf>
    <xf numFmtId="43" fontId="67" fillId="33" borderId="0" xfId="0" applyNumberFormat="1" applyFont="1" applyFill="1" applyAlignment="1">
      <alignment/>
    </xf>
    <xf numFmtId="43" fontId="73" fillId="0" borderId="0" xfId="0" applyNumberFormat="1" applyFont="1" applyFill="1" applyAlignment="1">
      <alignment/>
    </xf>
    <xf numFmtId="0" fontId="6" fillId="33" borderId="5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wrapText="1"/>
    </xf>
    <xf numFmtId="0" fontId="69" fillId="33" borderId="56" xfId="0" applyFont="1" applyFill="1" applyBorder="1" applyAlignment="1">
      <alignment horizontal="left" vertical="center" wrapText="1"/>
    </xf>
    <xf numFmtId="0" fontId="69" fillId="33" borderId="43" xfId="0" applyFont="1" applyFill="1" applyBorder="1" applyAlignment="1">
      <alignment horizontal="left" vertical="center" wrapText="1"/>
    </xf>
    <xf numFmtId="4" fontId="24" fillId="0" borderId="56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4" fontId="18" fillId="0" borderId="39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wrapText="1"/>
    </xf>
    <xf numFmtId="4" fontId="24" fillId="0" borderId="54" xfId="0" applyNumberFormat="1" applyFont="1" applyFill="1" applyBorder="1" applyAlignment="1">
      <alignment horizontal="center" vertical="center" wrapText="1"/>
    </xf>
    <xf numFmtId="4" fontId="24" fillId="0" borderId="57" xfId="0" applyNumberFormat="1" applyFont="1" applyFill="1" applyBorder="1" applyAlignment="1">
      <alignment horizontal="center" vertical="center" wrapText="1"/>
    </xf>
    <xf numFmtId="4" fontId="24" fillId="0" borderId="41" xfId="0" applyNumberFormat="1" applyFont="1" applyFill="1" applyBorder="1" applyAlignment="1">
      <alignment horizontal="center" vertical="center" wrapText="1"/>
    </xf>
    <xf numFmtId="49" fontId="24" fillId="0" borderId="54" xfId="0" applyNumberFormat="1" applyFont="1" applyFill="1" applyBorder="1" applyAlignment="1">
      <alignment horizontal="center" vertical="center" wrapText="1"/>
    </xf>
    <xf numFmtId="49" fontId="24" fillId="0" borderId="57" xfId="0" applyNumberFormat="1" applyFont="1" applyFill="1" applyBorder="1" applyAlignment="1">
      <alignment horizontal="center" vertical="center" wrapText="1"/>
    </xf>
    <xf numFmtId="49" fontId="24" fillId="0" borderId="41" xfId="0" applyNumberFormat="1" applyFont="1" applyFill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top" wrapText="1"/>
    </xf>
    <xf numFmtId="0" fontId="67" fillId="0" borderId="27" xfId="0" applyFont="1" applyBorder="1" applyAlignment="1">
      <alignment horizontal="center" vertical="top" wrapText="1"/>
    </xf>
    <xf numFmtId="0" fontId="69" fillId="0" borderId="59" xfId="0" applyFont="1" applyBorder="1" applyAlignment="1">
      <alignment horizontal="center"/>
    </xf>
    <xf numFmtId="0" fontId="69" fillId="0" borderId="60" xfId="0" applyFont="1" applyBorder="1" applyAlignment="1">
      <alignment horizontal="center"/>
    </xf>
    <xf numFmtId="0" fontId="69" fillId="0" borderId="61" xfId="0" applyFont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67" fillId="0" borderId="24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/>
    </xf>
    <xf numFmtId="0" fontId="67" fillId="0" borderId="63" xfId="0" applyFont="1" applyBorder="1" applyAlignment="1">
      <alignment horizontal="center"/>
    </xf>
    <xf numFmtId="0" fontId="67" fillId="0" borderId="20" xfId="0" applyFont="1" applyBorder="1" applyAlignment="1">
      <alignment horizontal="center"/>
    </xf>
    <xf numFmtId="0" fontId="67" fillId="0" borderId="64" xfId="0" applyFont="1" applyBorder="1" applyAlignment="1">
      <alignment horizontal="center"/>
    </xf>
    <xf numFmtId="0" fontId="67" fillId="0" borderId="15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9" fillId="0" borderId="65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0" fontId="69" fillId="0" borderId="66" xfId="0" applyFont="1" applyBorder="1" applyAlignment="1">
      <alignment horizontal="center" vertical="top" wrapText="1"/>
    </xf>
    <xf numFmtId="0" fontId="69" fillId="0" borderId="65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69" fillId="0" borderId="66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center"/>
    </xf>
    <xf numFmtId="0" fontId="8" fillId="0" borderId="67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0" fontId="3" fillId="0" borderId="10" xfId="43" applyFill="1" applyBorder="1" applyAlignment="1" applyProtection="1">
      <alignment horizontal="center" vertical="top"/>
      <protection/>
    </xf>
    <xf numFmtId="0" fontId="9" fillId="0" borderId="10" xfId="0" applyFont="1" applyFill="1" applyBorder="1" applyAlignment="1">
      <alignment horizontal="center" vertical="top"/>
    </xf>
    <xf numFmtId="0" fontId="8" fillId="0" borderId="56" xfId="0" applyFont="1" applyFill="1" applyBorder="1" applyAlignment="1">
      <alignment horizontal="left" vertical="top" wrapText="1"/>
    </xf>
    <xf numFmtId="0" fontId="8" fillId="0" borderId="47" xfId="0" applyFont="1" applyFill="1" applyBorder="1" applyAlignment="1">
      <alignment horizontal="left" vertical="top" wrapText="1"/>
    </xf>
    <xf numFmtId="0" fontId="0" fillId="0" borderId="47" xfId="0" applyBorder="1" applyAlignment="1">
      <alignment vertical="top"/>
    </xf>
    <xf numFmtId="0" fontId="0" fillId="0" borderId="43" xfId="0" applyBorder="1" applyAlignment="1">
      <alignment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 horizontal="left" vertical="top" wrapText="1"/>
    </xf>
    <xf numFmtId="0" fontId="67" fillId="33" borderId="10" xfId="0" applyFont="1" applyFill="1" applyBorder="1" applyAlignment="1">
      <alignment horizontal="left" vertical="center" wrapText="1"/>
    </xf>
    <xf numFmtId="0" fontId="67" fillId="33" borderId="67" xfId="0" applyFont="1" applyFill="1" applyBorder="1" applyAlignment="1">
      <alignment horizontal="center" vertical="center"/>
    </xf>
    <xf numFmtId="0" fontId="67" fillId="33" borderId="68" xfId="0" applyFont="1" applyFill="1" applyBorder="1" applyAlignment="1">
      <alignment horizontal="center" vertical="center"/>
    </xf>
    <xf numFmtId="0" fontId="67" fillId="33" borderId="69" xfId="0" applyFont="1" applyFill="1" applyBorder="1" applyAlignment="1">
      <alignment horizontal="center" vertical="center"/>
    </xf>
    <xf numFmtId="0" fontId="67" fillId="33" borderId="4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left" vertical="top" wrapText="1"/>
    </xf>
    <xf numFmtId="0" fontId="67" fillId="33" borderId="0" xfId="0" applyFont="1" applyFill="1" applyBorder="1" applyAlignment="1">
      <alignment horizontal="left" vertical="top" wrapText="1"/>
    </xf>
    <xf numFmtId="0" fontId="67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67" fillId="0" borderId="0" xfId="0" applyFont="1" applyFill="1" applyAlignment="1">
      <alignment horizontal="left" vertical="top" wrapText="1"/>
    </xf>
    <xf numFmtId="0" fontId="9" fillId="33" borderId="10" xfId="56" applyFont="1" applyFill="1" applyBorder="1" applyAlignment="1" applyProtection="1">
      <alignment horizontal="center" vertical="center" wrapText="1"/>
      <protection/>
    </xf>
    <xf numFmtId="0" fontId="67" fillId="33" borderId="0" xfId="0" applyFont="1" applyFill="1" applyBorder="1" applyAlignment="1">
      <alignment horizontal="center"/>
    </xf>
    <xf numFmtId="0" fontId="67" fillId="33" borderId="0" xfId="0" applyFont="1" applyFill="1" applyAlignment="1">
      <alignment vertical="top" wrapText="1"/>
    </xf>
    <xf numFmtId="0" fontId="67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 vertical="center" wrapText="1"/>
    </xf>
    <xf numFmtId="0" fontId="9" fillId="33" borderId="10" xfId="56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Alignment="1">
      <alignment horizontal="left"/>
    </xf>
    <xf numFmtId="0" fontId="67" fillId="33" borderId="0" xfId="0" applyFont="1" applyFill="1" applyAlignment="1">
      <alignment horizontal="left"/>
    </xf>
    <xf numFmtId="0" fontId="8" fillId="33" borderId="2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67" fillId="33" borderId="10" xfId="0" applyFont="1" applyFill="1" applyBorder="1" applyAlignment="1">
      <alignment horizontal="left"/>
    </xf>
    <xf numFmtId="0" fontId="67" fillId="33" borderId="70" xfId="0" applyFont="1" applyFill="1" applyBorder="1" applyAlignment="1">
      <alignment horizontal="center" vertical="center"/>
    </xf>
    <xf numFmtId="0" fontId="67" fillId="33" borderId="71" xfId="0" applyFont="1" applyFill="1" applyBorder="1" applyAlignment="1">
      <alignment horizontal="center" vertical="center"/>
    </xf>
    <xf numFmtId="0" fontId="67" fillId="33" borderId="72" xfId="0" applyFont="1" applyFill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56" xfId="0" applyFont="1" applyFill="1" applyBorder="1" applyAlignment="1">
      <alignment horizontal="left"/>
    </xf>
    <xf numFmtId="0" fontId="67" fillId="33" borderId="47" xfId="0" applyFont="1" applyFill="1" applyBorder="1" applyAlignment="1">
      <alignment horizontal="left"/>
    </xf>
    <xf numFmtId="0" fontId="67" fillId="33" borderId="43" xfId="0" applyFont="1" applyFill="1" applyBorder="1" applyAlignment="1">
      <alignment horizontal="left"/>
    </xf>
    <xf numFmtId="0" fontId="67" fillId="33" borderId="0" xfId="0" applyFont="1" applyFill="1" applyAlignment="1">
      <alignment horizontal="center"/>
    </xf>
    <xf numFmtId="0" fontId="67" fillId="33" borderId="67" xfId="0" applyFont="1" applyFill="1" applyBorder="1" applyAlignment="1">
      <alignment horizontal="left" vertical="center"/>
    </xf>
    <xf numFmtId="0" fontId="67" fillId="33" borderId="21" xfId="0" applyFont="1" applyFill="1" applyBorder="1" applyAlignment="1">
      <alignment horizontal="left" vertical="center"/>
    </xf>
    <xf numFmtId="0" fontId="67" fillId="33" borderId="68" xfId="0" applyFont="1" applyFill="1" applyBorder="1" applyAlignment="1">
      <alignment horizontal="left" vertical="center"/>
    </xf>
    <xf numFmtId="0" fontId="67" fillId="33" borderId="73" xfId="0" applyFont="1" applyFill="1" applyBorder="1" applyAlignment="1">
      <alignment horizontal="left" vertical="center" wrapText="1"/>
    </xf>
    <xf numFmtId="0" fontId="67" fillId="33" borderId="0" xfId="0" applyFont="1" applyFill="1" applyBorder="1" applyAlignment="1">
      <alignment horizontal="left" vertical="center" wrapText="1"/>
    </xf>
    <xf numFmtId="0" fontId="67" fillId="33" borderId="74" xfId="0" applyFont="1" applyFill="1" applyBorder="1" applyAlignment="1">
      <alignment horizontal="left" vertical="center" wrapText="1"/>
    </xf>
    <xf numFmtId="0" fontId="67" fillId="33" borderId="69" xfId="0" applyFont="1" applyFill="1" applyBorder="1" applyAlignment="1">
      <alignment horizontal="left" vertical="center" wrapText="1"/>
    </xf>
    <xf numFmtId="0" fontId="67" fillId="33" borderId="39" xfId="0" applyFont="1" applyFill="1" applyBorder="1" applyAlignment="1">
      <alignment horizontal="left" vertical="center" wrapText="1"/>
    </xf>
    <xf numFmtId="0" fontId="67" fillId="33" borderId="44" xfId="0" applyFont="1" applyFill="1" applyBorder="1" applyAlignment="1">
      <alignment horizontal="left" vertical="center" wrapText="1"/>
    </xf>
    <xf numFmtId="0" fontId="67" fillId="33" borderId="67" xfId="0" applyFont="1" applyFill="1" applyBorder="1" applyAlignment="1">
      <alignment horizontal="center" vertical="top" wrapText="1"/>
    </xf>
    <xf numFmtId="0" fontId="67" fillId="33" borderId="21" xfId="0" applyFont="1" applyFill="1" applyBorder="1" applyAlignment="1">
      <alignment horizontal="center" vertical="top" wrapText="1"/>
    </xf>
    <xf numFmtId="0" fontId="67" fillId="33" borderId="68" xfId="0" applyFont="1" applyFill="1" applyBorder="1" applyAlignment="1">
      <alignment horizontal="center" vertical="top" wrapText="1"/>
    </xf>
    <xf numFmtId="0" fontId="67" fillId="33" borderId="73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 vertical="top" wrapText="1"/>
    </xf>
    <xf numFmtId="0" fontId="67" fillId="33" borderId="74" xfId="0" applyFont="1" applyFill="1" applyBorder="1" applyAlignment="1">
      <alignment horizontal="center" vertical="top" wrapText="1"/>
    </xf>
    <xf numFmtId="0" fontId="67" fillId="33" borderId="69" xfId="0" applyFont="1" applyFill="1" applyBorder="1" applyAlignment="1">
      <alignment horizontal="center" vertical="top" wrapText="1"/>
    </xf>
    <xf numFmtId="0" fontId="67" fillId="33" borderId="39" xfId="0" applyFont="1" applyFill="1" applyBorder="1" applyAlignment="1">
      <alignment horizontal="center" vertical="top" wrapText="1"/>
    </xf>
    <xf numFmtId="0" fontId="67" fillId="33" borderId="44" xfId="0" applyFont="1" applyFill="1" applyBorder="1" applyAlignment="1">
      <alignment horizontal="center" vertical="top" wrapText="1"/>
    </xf>
    <xf numFmtId="43" fontId="67" fillId="33" borderId="10" xfId="67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10" fillId="0" borderId="42" xfId="55" applyFont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40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left" vertical="center" wrapText="1"/>
      <protection/>
    </xf>
    <xf numFmtId="0" fontId="23" fillId="0" borderId="0" xfId="55" applyFont="1" applyAlignment="1">
      <alignment horizontal="center"/>
      <protection/>
    </xf>
    <xf numFmtId="0" fontId="10" fillId="0" borderId="75" xfId="55" applyFont="1" applyBorder="1" applyAlignment="1">
      <alignment horizontal="center" vertical="center" wrapText="1"/>
      <protection/>
    </xf>
    <xf numFmtId="0" fontId="10" fillId="0" borderId="76" xfId="55" applyFont="1" applyBorder="1" applyAlignment="1">
      <alignment horizontal="center" vertical="center" wrapText="1"/>
      <protection/>
    </xf>
    <xf numFmtId="0" fontId="10" fillId="0" borderId="77" xfId="55" applyFont="1" applyBorder="1" applyAlignment="1">
      <alignment horizontal="center" vertical="center" wrapText="1"/>
      <protection/>
    </xf>
    <xf numFmtId="0" fontId="10" fillId="0" borderId="54" xfId="55" applyFont="1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 wrapText="1"/>
      <protection/>
    </xf>
    <xf numFmtId="0" fontId="10" fillId="0" borderId="55" xfId="55" applyFont="1" applyBorder="1" applyAlignment="1">
      <alignment horizontal="center" vertical="center" wrapText="1"/>
      <protection/>
    </xf>
    <xf numFmtId="0" fontId="10" fillId="0" borderId="78" xfId="55" applyFont="1" applyBorder="1" applyAlignment="1">
      <alignment horizontal="center" vertical="center" wrapText="1"/>
      <protection/>
    </xf>
    <xf numFmtId="0" fontId="10" fillId="0" borderId="43" xfId="55" applyFont="1" applyBorder="1" applyAlignment="1">
      <alignment horizontal="center" vertical="center" wrapText="1"/>
      <protection/>
    </xf>
    <xf numFmtId="0" fontId="18" fillId="0" borderId="0" xfId="55" applyFont="1" applyAlignment="1">
      <alignment horizontal="center" vertical="center" wrapText="1"/>
      <protection/>
    </xf>
    <xf numFmtId="0" fontId="20" fillId="0" borderId="0" xfId="55" applyAlignment="1">
      <alignment/>
      <protection/>
    </xf>
    <xf numFmtId="0" fontId="9" fillId="0" borderId="0" xfId="55" applyFont="1" applyAlignment="1">
      <alignment horizontal="left" vertical="center" wrapText="1"/>
      <protection/>
    </xf>
    <xf numFmtId="0" fontId="10" fillId="0" borderId="79" xfId="55" applyFont="1" applyBorder="1" applyAlignment="1">
      <alignment horizontal="center" vertical="center" wrapText="1"/>
      <protection/>
    </xf>
    <xf numFmtId="0" fontId="10" fillId="0" borderId="80" xfId="55" applyFont="1" applyBorder="1" applyAlignment="1">
      <alignment horizontal="center" vertical="center" wrapText="1"/>
      <protection/>
    </xf>
    <xf numFmtId="0" fontId="10" fillId="0" borderId="81" xfId="55" applyFont="1" applyBorder="1" applyAlignment="1">
      <alignment horizontal="center" vertical="center" wrapText="1"/>
      <protection/>
    </xf>
    <xf numFmtId="0" fontId="10" fillId="0" borderId="82" xfId="55" applyFont="1" applyBorder="1" applyAlignment="1">
      <alignment horizontal="center" vertical="center" wrapText="1"/>
      <protection/>
    </xf>
    <xf numFmtId="0" fontId="10" fillId="0" borderId="56" xfId="55" applyFont="1" applyBorder="1" applyAlignment="1">
      <alignment horizontal="center" vertical="center" wrapText="1"/>
      <protection/>
    </xf>
    <xf numFmtId="0" fontId="10" fillId="0" borderId="0" xfId="55" applyFont="1" applyAlignment="1">
      <alignment horizontal="left" wrapText="1"/>
      <protection/>
    </xf>
    <xf numFmtId="2" fontId="10" fillId="0" borderId="0" xfId="55" applyNumberFormat="1" applyFont="1" applyBorder="1" applyAlignment="1">
      <alignment horizontal="left" vertical="center" wrapText="1"/>
      <protection/>
    </xf>
    <xf numFmtId="0" fontId="23" fillId="0" borderId="0" xfId="55" applyFont="1" applyBorder="1" applyAlignment="1">
      <alignment horizontal="center" vertical="justify"/>
      <protection/>
    </xf>
    <xf numFmtId="0" fontId="10" fillId="0" borderId="83" xfId="55" applyFont="1" applyBorder="1" applyAlignment="1">
      <alignment horizontal="center" vertical="center" wrapText="1"/>
      <protection/>
    </xf>
    <xf numFmtId="0" fontId="10" fillId="0" borderId="84" xfId="55" applyFont="1" applyBorder="1" applyAlignment="1">
      <alignment horizontal="center" vertical="center" wrapText="1"/>
      <protection/>
    </xf>
    <xf numFmtId="0" fontId="10" fillId="0" borderId="52" xfId="55" applyFont="1" applyBorder="1" applyAlignment="1">
      <alignment horizontal="center" vertical="center" wrapText="1"/>
      <protection/>
    </xf>
    <xf numFmtId="0" fontId="68" fillId="38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43" fontId="10" fillId="38" borderId="10" xfId="67" applyFont="1" applyFill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Калькуляция воды" xfId="56"/>
    <cellStyle name="Обычный_тарифы на 2002г с 1-01" xfId="57"/>
    <cellStyle name="Обычный_Тепло" xfId="58"/>
    <cellStyle name="Обычный_ЮНГ_CAPEX_2008_факт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dxfs count="8">
    <dxf>
      <font>
        <color indexed="63"/>
      </font>
    </dxf>
    <dxf>
      <font>
        <color indexed="63"/>
      </font>
    </dxf>
    <dxf>
      <font>
        <color indexed="63"/>
      </font>
    </dxf>
    <dxf>
      <font>
        <color indexed="63"/>
      </font>
    </dxf>
    <dxf>
      <font>
        <color indexed="63"/>
      </font>
    </dxf>
    <dxf>
      <font>
        <color indexed="63"/>
      </font>
    </dxf>
    <dxf>
      <font>
        <color indexed="63"/>
      </font>
    </dxf>
    <dxf>
      <font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</xdr:row>
      <xdr:rowOff>0</xdr:rowOff>
    </xdr:from>
    <xdr:to>
      <xdr:col>1</xdr:col>
      <xdr:colOff>990600</xdr:colOff>
      <xdr:row>53</xdr:row>
      <xdr:rowOff>123825</xdr:rowOff>
    </xdr:to>
    <xdr:pic>
      <xdr:nvPicPr>
        <xdr:cNvPr id="1" name="Picture 2" descr="http://ozenka-biznesa.narod.ru/Images/f101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43050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990600</xdr:colOff>
      <xdr:row>64</xdr:row>
      <xdr:rowOff>123825</xdr:rowOff>
    </xdr:to>
    <xdr:pic>
      <xdr:nvPicPr>
        <xdr:cNvPr id="2" name="Picture 3" descr="http://ozenka-biznesa.narod.ru/Images/f101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752600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1905000</xdr:colOff>
      <xdr:row>76</xdr:row>
      <xdr:rowOff>95250</xdr:rowOff>
    </xdr:to>
    <xdr:pic>
      <xdr:nvPicPr>
        <xdr:cNvPr id="3" name="Picture 4" descr="http://ozenka-biznesa.narod.ru/Images/f101_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000250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990600</xdr:colOff>
      <xdr:row>53</xdr:row>
      <xdr:rowOff>123825</xdr:rowOff>
    </xdr:to>
    <xdr:pic>
      <xdr:nvPicPr>
        <xdr:cNvPr id="4" name="Picture 2" descr="http://ozenka-biznesa.narod.ru/Images/f101_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543050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990600</xdr:colOff>
      <xdr:row>64</xdr:row>
      <xdr:rowOff>123825</xdr:rowOff>
    </xdr:to>
    <xdr:pic>
      <xdr:nvPicPr>
        <xdr:cNvPr id="5" name="Picture 3" descr="http://ozenka-biznesa.narod.ru/Images/f101_2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7526000"/>
          <a:ext cx="9906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1905000</xdr:colOff>
      <xdr:row>76</xdr:row>
      <xdr:rowOff>95250</xdr:rowOff>
    </xdr:to>
    <xdr:pic>
      <xdr:nvPicPr>
        <xdr:cNvPr id="6" name="Picture 4" descr="http://ozenka-biznesa.narod.ru/Images/f101_3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20002500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\&#1057;&#1084;&#1077;&#1090;&#1099;%20&#1058;&#1042;&#1057;_&#1079;&#1085;.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102;&#1084;&#1077;&#1085;&#1100;\&#1057;&#1084;&#1077;&#1090;&#1099;%20&#1069;&#1053;&#1058;%20&#1087;&#1086;%20&#1090;&#1077;&#1093;.&#1087;&#1088;&#1086;&#1094;&#1077;&#1089;&#1089;&#1072;&#1084;%20&#1089;%20&#1086;&#1073;&#1086;&#1089;&#1085;&#1086;&#1074;&#1072;&#1085;&#1080;&#1077;&#1084;\&#1050;&#1072;&#1083;&#1100;&#1082;&#1091;&#1083;&#1103;&#1094;&#1080;&#1103;%20&#1090;&#1072;&#1088;&#1080;&#1092;&#1072;%20&#1085;&#1072;%202014_&#1074;&#1086;&#1076;&#1072;%20&#1087;&#1080;&#1090;&#1100;&#1077;&#1074;&#1072;&#1103;_&#1082;%20&#1086;&#1090;&#1087;&#1088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%20&#1082;&#1091;&#1088;&#1072;&#1090;&#1086;&#1088;&#1086;&#1074;\&#1050;&#1086;&#1087;&#1080;&#1103;%20&#1061;&#1052;&#1040;&#1054;%202014%20&#1086;&#1090;%20&#1058;&#1086;&#1087;&#1080;&#1083;&#1100;&#1089;&#1082;&#1086;&#1075;&#108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102;&#1084;&#1077;&#1085;&#1100;\&#1055;&#1058;&#1059;\&#1058;&#1070;&#1052;&#1045;&#1053;&#1068;%20&#1058;&#1077;&#1087;&#1083;&#1086;\&#1058;&#1102;&#1084;&#1077;&#1085;&#1100;%20&#1058;&#1069;&#1055;\&#1057;&#1074;&#1086;&#1076;&#1085;&#1072;&#1103;%20&#1087;.1.7.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%20&#1082;&#1091;&#1088;&#1072;&#1090;&#1086;&#1088;&#1086;&#1074;\&#1055;&#1055;%20&#1087;&#1086;%20&#1072;&#1074;&#1074;&#1090;&#1086;&#1090;&#1088;%20&#1085;&#1072;%202014&#1075;%20&#1074;&#1077;&#1088;&#1089;&#1080;&#1103;%20&#1076;&#1077;&#1082;&#1072;&#1073;&#1088;&#1100;%20&#1091;&#1090;&#1086;&#1095;&#1085;&#1077;&#1085;&#1085;&#1072;&#1103;%20&#1086;&#1090;%20&#1055;&#1086;&#1090;&#1085;&#1080;&#1095;&#1077;&#1085;&#1082;&#10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72;&#1089;&#1082;&#1088;&#1099;&#1090;&#1080;&#1077;%20&#1080;&#1085;&#1092;&#1088;&#1086;&#1084;&#1072;&#1094;&#1080;&#1080;\2014\&#1058;&#1054;&#1052;&#1057;&#1050;%20&#1044;&#1058;&#1056;\&#1058;&#1077;&#1087;&#1083;&#1086;&#1089;&#1085;&#1072;&#1073;&#1078;&#1077;&#1085;&#1080;&#1077;\T._&#1069;&#1053;&#1058;%20&#1087;&#1088;&#1086;&#1075;&#1085;&#1086;&#1079;%202014%20&#1044;&#1058;&#1056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%20&#1082;&#1091;&#1088;&#1072;&#1090;&#1086;&#1088;&#1086;&#1074;\&#1055;&#1088;&#1080;&#1089;&#1086;&#1077;&#1076;&#1080;&#1085;&#1077;&#1085;&#1085;&#1072;&#1103;%20&#1085;&#1072;&#1075;&#1088;&#1091;&#1079;&#1082;&#1072;%20&#1086;&#1090;%20&#1058;&#1086;&#1087;&#1080;&#1083;&#1100;&#1089;&#1082;&#1086;&#1075;&#108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\&#1058;&#1077;&#1087;&#1083;&#1086;\&#1057;&#1084;&#1077;&#1090;&#1072;%202014%20&#1085;&#1072;%20&#1090;&#1077;&#1087;&#1083;&#1086;%20&#1080;%20&#1061;&#1054;&#1042;_&#1069;&#1053;&#105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\&#1042;&#1086;&#1076;&#1072;\&#1050;%20&#1086;&#1090;&#1087;&#1088;&#1072;&#1074;&#1082;&#1077;_%20&#1042;&#1054;&#1044;&#1040;_2014\&#1056;&#1040;&#1057;&#1063;&#1025;&#1058;_&#1094;&#1077;&#1093;&#1086;&#1074;&#1099;&#1093;%202014_&#1062;&#1058;&#1042;&#1057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72;&#1089;&#1082;&#1088;&#1099;&#1090;&#1080;&#1077;%20&#1080;&#1085;&#1092;&#1088;&#1086;&#1084;&#1072;&#1094;&#1080;&#1080;\2013\&#1058;&#1077;&#1087;&#1083;&#1086;&#1089;&#1085;&#1072;&#1073;&#1078;&#1077;&#1085;&#1080;&#1077;\&#1069;&#1053;&#1058;_&#1087;&#1083;&#1072;&#1085;%202013_&#1056;&#1048;%20&#1074;%20&#1089;&#1092;&#1077;&#1088;&#1077;_&#1090;&#1077;&#1087;&#1083;&#1086;&#1089;&#1085;&#1072;&#1073;&#1078;&#1077;&#1085;&#1080;&#110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oleObject" Target="file://\\ent\files\&#1055;&#1069;&#1054;\2013\&#1056;&#1072;&#1079;&#1085;&#1086;&#1077;\&#1058;&#1080;&#1087;&#1086;&#1074;&#1086;&#1081;%20&#1076;&#1086;&#1075;&#1086;&#1074;&#1086;&#1088;%20&#1085;&#1072;%202014%20&#1058;&#1069;%20(&#1073;&#1077;&#1079;%20&#1043;&#1042;&#1057;).doc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102;&#1084;&#1077;&#1085;&#1100;\&#1058;&#1040;&#1056;&#1048;&#1060;&#1067;%20&#1091;&#1090;&#1074;.&#1056;&#1057;&#1058;%20&#1085;&#1072;%202014&#1075;\&#1069;&#1053;&#1058;\&#1057;&#1084;&#1077;&#1090;&#1072;%20&#1088;&#1072;&#1089;&#1093;&#1086;&#1076;&#1086;&#1074;%20&#1087;&#1086;%20&#1090;&#1077;&#1087;&#1083;&#1091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90;%20&#1082;&#1091;&#1088;&#1072;&#1090;&#1086;&#1088;&#1086;&#1074;\T%20_&#1069;&#1053;&#1058;%20&#1087;&#1088;&#1086;&#1075;&#1085;&#1086;&#1079;%202014%20&#1086;&#1090;%20&#1057;&#1058;&#1042;&#105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086;&#1084;&#1089;&#1082;\&#1055;&#1069;&#1054;\&#1056;&#1072;&#1089;&#1095;&#1105;&#1090;%20&#1079;&#1072;&#1090;&#1088;&#1072;&#1090;%20&#1082;%20&#1089;&#1084;&#1077;&#1090;&#1072;&#1084;\&#1056;&#1072;&#1089;&#1093;&#1086;&#1076;&#1099;%20&#1085;&#1072;%20&#1093;&#1080;&#1084;&#1080;&#1095;&#1077;&#1089;&#1082;&#1080;&#1077;%20&#1088;&#1077;&#1072;&#1075;&#1077;&#1085;&#1090;&#1099;%202014%20(&#1058;&#1102;&#1084;&#1077;&#1085;&#1100;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69;&#1050;%202014%20&#1058;&#1102;&#1084;&#1077;&#1085;&#1100;\&#1057;&#1084;&#1077;&#1090;&#1099;%20&#1069;&#1053;&#1058;%20&#1087;&#1086;%20&#1090;&#1077;&#1093;.&#1087;&#1088;&#1086;&#1094;&#1077;&#1089;&#1089;&#1072;&#1084;%20&#1089;%20&#1086;&#1073;&#1086;&#1089;&#1085;&#1086;&#1074;&#1072;&#1085;&#1080;&#1077;&#1084;\&#1055;&#1077;&#1088;&#1077;&#1089;&#1095;&#1105;&#1090;%20&#1094;&#1077;&#1093;&#1086;&#1074;&#1099;&#1093;\&#1062;&#1077;&#1093;&#1086;&#1074;&#1099;&#1077;%20&#1079;&#1085;&#1072;&#1095;.%20&#1089;%20&#1074;&#1083;&#1086;&#1078;&#1077;&#1085;&#1080;&#1077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Н_артез.вода ДТР"/>
      <sheetName val="Смета ТН_артез.вода"/>
      <sheetName val="ЭНТ_неочищ.вода ДТР"/>
      <sheetName val="Смета ЭНТ_неочищ.вода"/>
      <sheetName val="ЭНТ_очищ.вода ДТР"/>
      <sheetName val="Смета ЭНТ_очищ.вода"/>
      <sheetName val="Смета ЭНТ_КОС"/>
      <sheetName val="ЭНТ_КОС ДТР"/>
      <sheetName val="ЭНТ_тепло ДТР"/>
      <sheetName val="Смета ЭНТ_тепло"/>
      <sheetName val="Смета ЭНТ_ХВО"/>
      <sheetName val="Цеховые ТВС к сметам"/>
      <sheetName val="Общехоз. ТВС к сметам"/>
      <sheetName val="балансовая прибыль"/>
    </sheetNames>
    <sheetDataSet>
      <sheetData sheetId="8">
        <row r="39">
          <cell r="F39">
            <v>8538107.81266988</v>
          </cell>
        </row>
        <row r="57">
          <cell r="F57">
            <v>363954227.64763325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т.пок."/>
      <sheetName val="Прил 1 вода"/>
      <sheetName val="Смета питьевая вода"/>
      <sheetName val="нормативная численость"/>
      <sheetName val="Цеховые"/>
      <sheetName val="РСС чис._фонд"/>
      <sheetName val="Административные"/>
      <sheetName val="Расходы из прибыли"/>
      <sheetName val="вода исх."/>
      <sheetName val="смета заявленная"/>
      <sheetName val="Лист3"/>
      <sheetName val="Лист1"/>
    </sheetNames>
    <sheetDataSet>
      <sheetData sheetId="7">
        <row r="9">
          <cell r="Q9">
            <v>1307273.629606901</v>
          </cell>
        </row>
        <row r="27">
          <cell r="Q27">
            <v>149977.21789182938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1"/>
      <sheetName val="Т2.2"/>
      <sheetName val="Т3"/>
      <sheetName val="Т4 "/>
      <sheetName val="Т5"/>
      <sheetName val="Т6"/>
      <sheetName val="Т7"/>
      <sheetName val="Перечень мероприятий"/>
      <sheetName val="Приложение 1 2014-2016"/>
      <sheetName val="Приложение 2 2014-2016"/>
    </sheetNames>
    <sheetDataSet>
      <sheetData sheetId="5">
        <row r="39">
          <cell r="B39">
            <v>29.6828</v>
          </cell>
        </row>
        <row r="40">
          <cell r="B40">
            <v>0</v>
          </cell>
        </row>
        <row r="41">
          <cell r="B41">
            <v>20.8904</v>
          </cell>
        </row>
        <row r="42">
          <cell r="B42">
            <v>10.053</v>
          </cell>
        </row>
        <row r="43">
          <cell r="B43">
            <v>10.837399999999999</v>
          </cell>
        </row>
        <row r="51">
          <cell r="B51">
            <v>165.3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7 (2)"/>
      <sheetName val="7 (3)"/>
      <sheetName val="7 (4)"/>
      <sheetName val="7 (5)"/>
      <sheetName val="7 (6)"/>
      <sheetName val="СВОД"/>
      <sheetName val="Лист2"/>
      <sheetName val="Лист3"/>
    </sheetNames>
    <sheetDataSet>
      <sheetData sheetId="6">
        <row r="9">
          <cell r="I9">
            <v>29682.60339022825</v>
          </cell>
        </row>
        <row r="10">
          <cell r="I10">
            <v>437.00339022825005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П ТУ"/>
      <sheetName val="Классификатор"/>
    </sheetNames>
    <sheetDataSet>
      <sheetData sheetId="0">
        <row r="77">
          <cell r="CD77">
            <v>515529.21419999993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1"/>
      <sheetName val="Т2.2"/>
      <sheetName val="Т3"/>
      <sheetName val="Т4 "/>
      <sheetName val="Т5"/>
      <sheetName val="Т6"/>
      <sheetName val="Т7"/>
      <sheetName val="Приложение 1 (теплоснабжение)"/>
      <sheetName val="Приложение 2 (теплоснабжение)"/>
      <sheetName val="Лист1"/>
    </sheetNames>
    <sheetDataSet>
      <sheetData sheetId="6">
        <row r="44">
          <cell r="B44">
            <v>356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2 ХМАО"/>
      <sheetName val="Т2 ТОМСК"/>
    </sheetNames>
    <sheetDataSet>
      <sheetData sheetId="0">
        <row r="38">
          <cell r="B38">
            <v>10.9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ЭНТ_2014 без воды"/>
      <sheetName val="СМЕТА тепло_2014 без воды"/>
      <sheetName val="смета ЭНТ_2014"/>
      <sheetName val="СМЕТА тепло_2014 "/>
      <sheetName val="Смета ХОВ 2014"/>
      <sheetName val="10 топливо"/>
      <sheetName val="12"/>
      <sheetName val="смета Игол. по покупке с ГТС"/>
      <sheetName val="по котельным"/>
      <sheetName val="Лист4"/>
      <sheetName val="10_топливо на Игол.кот"/>
    </sheetNames>
    <sheetDataSet>
      <sheetData sheetId="2">
        <row r="11">
          <cell r="F11">
            <v>25813152.849999998</v>
          </cell>
        </row>
        <row r="12">
          <cell r="F12">
            <v>10597636.16</v>
          </cell>
        </row>
        <row r="18">
          <cell r="F18">
            <v>81415378.80000001</v>
          </cell>
        </row>
        <row r="20">
          <cell r="F20">
            <v>24424613.64</v>
          </cell>
        </row>
        <row r="21">
          <cell r="F21">
            <v>325661.5152</v>
          </cell>
        </row>
        <row r="25">
          <cell r="F25">
            <v>8930652.076190453</v>
          </cell>
        </row>
        <row r="31">
          <cell r="F31">
            <v>19535408.939999998</v>
          </cell>
        </row>
        <row r="49">
          <cell r="F49">
            <v>31900481.00318373</v>
          </cell>
        </row>
        <row r="58">
          <cell r="F58">
            <v>22026264.226690207</v>
          </cell>
        </row>
      </sheetData>
      <sheetData sheetId="3">
        <row r="10">
          <cell r="I10">
            <v>159262.7313090169</v>
          </cell>
        </row>
      </sheetData>
      <sheetData sheetId="6">
        <row r="24">
          <cell r="F24">
            <v>5770866.133175001</v>
          </cell>
          <cell r="N24">
            <v>24318131.53887164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ОХР на 2014"/>
      <sheetName val="балансовая прибыль"/>
    </sheetNames>
    <sheetDataSet>
      <sheetData sheetId="0">
        <row r="24">
          <cell r="C24">
            <v>27964053.072685182</v>
          </cell>
        </row>
        <row r="25">
          <cell r="C25">
            <v>8389215.92</v>
          </cell>
        </row>
        <row r="26">
          <cell r="C26">
            <v>111856.21</v>
          </cell>
        </row>
      </sheetData>
      <sheetData sheetId="1">
        <row r="10">
          <cell r="G10">
            <v>15826464.973066146</v>
          </cell>
        </row>
        <row r="11">
          <cell r="G11">
            <v>3544429.8482231223</v>
          </cell>
        </row>
      </sheetData>
      <sheetData sheetId="2">
        <row r="12">
          <cell r="H12">
            <v>3355167.0704774205</v>
          </cell>
        </row>
        <row r="18">
          <cell r="H18">
            <v>266020.3916808672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2"/>
      <sheetName val="Т2.1"/>
      <sheetName val="Т3"/>
      <sheetName val="Т4 "/>
      <sheetName val="Т5"/>
      <sheetName val="Т6"/>
      <sheetName val="Т7"/>
      <sheetName val="Т8"/>
      <sheetName val="Перечень мероприятий "/>
      <sheetName val="Приложение 1 (2011-2013)"/>
      <sheetName val="Приложение 2 (2011-2013)"/>
      <sheetName val="Приложение 3 (1 кв.2013_отчёт)"/>
      <sheetName val="Приложение 3 (2 кв.2013_отчёт)"/>
      <sheetName val="Приложение 1 (2014-2018)"/>
      <sheetName val="Приложение 2 (на 2014-2018)"/>
    </sheetNames>
    <sheetDataSet>
      <sheetData sheetId="1">
        <row r="11">
          <cell r="B11" t="str">
    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oleLink xmlns:r="http://schemas.openxmlformats.org/officeDocument/2006/relationships" r:id="rId1" progId="Word.Document.8">
    <oleItems>
      <oleItem name="'"/>
    </oleItems>
  </oleLin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 Смета прил 4.6 методики 760-э"/>
      <sheetName val="3 прибыль"/>
    </sheetNames>
    <sheetDataSet>
      <sheetData sheetId="0">
        <row r="24">
          <cell r="J24">
            <v>2748.3771537511157</v>
          </cell>
        </row>
        <row r="27">
          <cell r="J27">
            <v>0</v>
          </cell>
        </row>
        <row r="30">
          <cell r="J30">
            <v>121.95712464509278</v>
          </cell>
        </row>
        <row r="36">
          <cell r="J36">
            <v>0</v>
          </cell>
        </row>
        <row r="40">
          <cell r="J40">
            <v>26854.640000000003</v>
          </cell>
        </row>
        <row r="43">
          <cell r="J43">
            <v>6032.972</v>
          </cell>
        </row>
        <row r="46">
          <cell r="J46">
            <v>3189.5599999999995</v>
          </cell>
        </row>
        <row r="50">
          <cell r="J50">
            <v>8043.93912</v>
          </cell>
        </row>
        <row r="51">
          <cell r="J51">
            <v>1803.565744</v>
          </cell>
        </row>
        <row r="52">
          <cell r="J52">
            <v>953.5015799999999</v>
          </cell>
        </row>
        <row r="53">
          <cell r="J53">
            <v>9915.1543</v>
          </cell>
        </row>
        <row r="55">
          <cell r="J55">
            <v>6797.421034256942</v>
          </cell>
        </row>
        <row r="105">
          <cell r="J105">
            <v>84251.83772698134</v>
          </cell>
        </row>
        <row r="126">
          <cell r="J126">
            <v>1456.0019803281934</v>
          </cell>
        </row>
        <row r="128">
          <cell r="J128">
            <v>2529.2741901959375</v>
          </cell>
        </row>
        <row r="129">
          <cell r="J129">
            <v>575.66</v>
          </cell>
        </row>
        <row r="138">
          <cell r="J138">
            <v>3761.48069</v>
          </cell>
        </row>
        <row r="140">
          <cell r="J140">
            <v>331</v>
          </cell>
        </row>
        <row r="141">
          <cell r="J141">
            <v>11363.99</v>
          </cell>
        </row>
        <row r="157">
          <cell r="J157">
            <v>828.3271853606385</v>
          </cell>
        </row>
        <row r="170">
          <cell r="J170">
            <v>63.6</v>
          </cell>
        </row>
        <row r="172">
          <cell r="J172">
            <v>11.213</v>
          </cell>
        </row>
        <row r="174">
          <cell r="J174">
            <v>4.61</v>
          </cell>
        </row>
      </sheetData>
      <sheetData sheetId="1">
        <row r="47">
          <cell r="G47">
            <v>1213.3899999999999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1_Оглавление форм"/>
      <sheetName val="Ф.1.(п.15.а. п.18)"/>
      <sheetName val="Т1.1."/>
      <sheetName val="Т1.2"/>
      <sheetName val="Т1.3."/>
      <sheetName val="Т2"/>
      <sheetName val="Т2.1"/>
      <sheetName val="Т2.2"/>
      <sheetName val="Т3"/>
      <sheetName val="Т4 "/>
      <sheetName val="Т5"/>
      <sheetName val="Т6"/>
      <sheetName val="Т7"/>
      <sheetName val="Перечень мероприятий"/>
    </sheetNames>
    <sheetDataSet>
      <sheetData sheetId="1">
        <row r="12">
          <cell r="B12" t="str">
            <v>20,77 (км)</v>
          </cell>
        </row>
        <row r="13">
          <cell r="B13">
            <v>4.24</v>
          </cell>
        </row>
        <row r="16">
          <cell r="B16" t="str">
            <v>6 (41,7 Гкал)</v>
          </cell>
        </row>
      </sheetData>
      <sheetData sheetId="5">
        <row r="37">
          <cell r="B37">
            <v>41.690000000000005</v>
          </cell>
        </row>
        <row r="44">
          <cell r="B44">
            <v>20.77</v>
          </cell>
        </row>
        <row r="45">
          <cell r="B45">
            <v>4.24</v>
          </cell>
        </row>
        <row r="46">
          <cell r="B46">
            <v>0</v>
          </cell>
        </row>
        <row r="47">
          <cell r="B47">
            <v>6</v>
          </cell>
        </row>
        <row r="48">
          <cell r="B48">
            <v>0</v>
          </cell>
        </row>
        <row r="53">
          <cell r="B53">
            <v>0.25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оиз-во тепловой энергии"/>
      <sheetName val="Услуги систем водоотведения"/>
      <sheetName val="Услуги систем водоснабжения"/>
    </sheetNames>
    <sheetDataSet>
      <sheetData sheetId="0">
        <row r="38">
          <cell r="P38">
            <v>132197.2978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остав затрат "/>
      <sheetName val="Протокол"/>
      <sheetName val="талоны"/>
      <sheetName val="авиа"/>
      <sheetName val="коммунальные"/>
      <sheetName val="льготный"/>
      <sheetName val="услуги связи"/>
      <sheetName val="обучение"/>
      <sheetName val="проживание"/>
      <sheetName val="страхование"/>
      <sheetName val="итого цеховые"/>
    </sheetNames>
    <sheetDataSet>
      <sheetData sheetId="0">
        <row r="25">
          <cell r="E25">
            <v>67649.3975906522</v>
          </cell>
        </row>
        <row r="26">
          <cell r="E26">
            <v>91012.35941197074</v>
          </cell>
        </row>
        <row r="27">
          <cell r="E27">
            <v>182769.14685227268</v>
          </cell>
        </row>
        <row r="28">
          <cell r="E28">
            <v>72702.47237268933</v>
          </cell>
        </row>
        <row r="29">
          <cell r="E29">
            <v>440088.02807722014</v>
          </cell>
        </row>
        <row r="30">
          <cell r="E30">
            <v>2080.7831005427</v>
          </cell>
        </row>
        <row r="31">
          <cell r="E31">
            <v>141694.7689462064</v>
          </cell>
        </row>
        <row r="32">
          <cell r="E32">
            <v>185856.70667577584</v>
          </cell>
        </row>
        <row r="33">
          <cell r="E33">
            <v>54142.2318341309</v>
          </cell>
        </row>
        <row r="34">
          <cell r="E34">
            <v>139956.25864811998</v>
          </cell>
        </row>
        <row r="35">
          <cell r="E35">
            <v>0</v>
          </cell>
        </row>
        <row r="36">
          <cell r="E36">
            <v>9785.449229001533</v>
          </cell>
        </row>
        <row r="37">
          <cell r="E37">
            <v>584824.0255175931</v>
          </cell>
        </row>
        <row r="38">
          <cell r="E38">
            <v>859099.190676868</v>
          </cell>
        </row>
        <row r="39">
          <cell r="E39">
            <v>21698.292245984543</v>
          </cell>
        </row>
        <row r="40">
          <cell r="E40">
            <v>79700.12761347722</v>
          </cell>
        </row>
        <row r="41">
          <cell r="E41">
            <v>43573.14202225839</v>
          </cell>
        </row>
        <row r="42">
          <cell r="E42">
            <v>58828.14230960126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nt_secr@energoneft-t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st.admhmao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zoomScalePageLayoutView="0" workbookViewId="0" topLeftCell="B1">
      <selection activeCell="E16" sqref="E16"/>
    </sheetView>
  </sheetViews>
  <sheetFormatPr defaultColWidth="9.140625" defaultRowHeight="44.25" customHeight="1"/>
  <cols>
    <col min="1" max="1" width="9.140625" style="1" customWidth="1"/>
    <col min="2" max="2" width="89.00390625" style="1" customWidth="1"/>
    <col min="3" max="3" width="16.421875" style="1" customWidth="1"/>
    <col min="4" max="4" width="20.8515625" style="1" customWidth="1"/>
    <col min="5" max="5" width="49.140625" style="1" customWidth="1"/>
    <col min="6" max="16384" width="9.140625" style="1" customWidth="1"/>
  </cols>
  <sheetData>
    <row r="1" spans="2:4" ht="44.25" customHeight="1">
      <c r="B1" s="346" t="s">
        <v>260</v>
      </c>
      <c r="C1" s="346"/>
      <c r="D1" s="346"/>
    </row>
    <row r="2" ht="18" customHeight="1"/>
    <row r="3" ht="18" customHeight="1"/>
    <row r="4" spans="2:4" ht="44.25" customHeight="1">
      <c r="B4" s="343" t="s">
        <v>234</v>
      </c>
      <c r="C4" s="344"/>
      <c r="D4" s="345"/>
    </row>
    <row r="5" spans="2:4" ht="44.25" customHeight="1">
      <c r="B5" s="88" t="s">
        <v>235</v>
      </c>
      <c r="C5" s="88" t="s">
        <v>236</v>
      </c>
      <c r="D5" s="88" t="s">
        <v>237</v>
      </c>
    </row>
    <row r="6" spans="2:4" ht="44.25" customHeight="1">
      <c r="B6" s="87" t="s">
        <v>238</v>
      </c>
      <c r="C6" s="19" t="s">
        <v>239</v>
      </c>
      <c r="D6" s="89" t="s">
        <v>240</v>
      </c>
    </row>
    <row r="7" spans="2:4" ht="44.25" customHeight="1">
      <c r="B7" s="87" t="s">
        <v>285</v>
      </c>
      <c r="C7" s="19" t="s">
        <v>171</v>
      </c>
      <c r="D7" s="89" t="s">
        <v>286</v>
      </c>
    </row>
    <row r="8" spans="2:4" ht="44.25" customHeight="1">
      <c r="B8" s="51" t="s">
        <v>287</v>
      </c>
      <c r="C8" s="19" t="s">
        <v>172</v>
      </c>
      <c r="D8" s="19" t="s">
        <v>241</v>
      </c>
    </row>
    <row r="9" spans="2:4" ht="44.25" customHeight="1">
      <c r="B9" s="39" t="s">
        <v>289</v>
      </c>
      <c r="C9" s="19" t="s">
        <v>171</v>
      </c>
      <c r="D9" s="19" t="s">
        <v>241</v>
      </c>
    </row>
    <row r="10" spans="2:4" ht="44.25" customHeight="1">
      <c r="B10" s="40" t="s">
        <v>288</v>
      </c>
      <c r="C10" s="19" t="s">
        <v>171</v>
      </c>
      <c r="D10" s="19" t="s">
        <v>241</v>
      </c>
    </row>
    <row r="11" spans="2:4" ht="44.25" customHeight="1">
      <c r="B11" s="39" t="s">
        <v>290</v>
      </c>
      <c r="C11" s="19" t="s">
        <v>172</v>
      </c>
      <c r="D11" s="19" t="s">
        <v>241</v>
      </c>
    </row>
    <row r="12" spans="2:4" ht="44.25" customHeight="1">
      <c r="B12" s="39" t="s">
        <v>291</v>
      </c>
      <c r="C12" s="19" t="s">
        <v>173</v>
      </c>
      <c r="D12" s="19" t="s">
        <v>241</v>
      </c>
    </row>
    <row r="13" spans="2:4" ht="44.25" customHeight="1">
      <c r="B13" s="39" t="s">
        <v>292</v>
      </c>
      <c r="C13" s="19" t="s">
        <v>173</v>
      </c>
      <c r="D13" s="19" t="s">
        <v>241</v>
      </c>
    </row>
    <row r="14" spans="2:4" ht="44.25" customHeight="1">
      <c r="B14" s="39" t="s">
        <v>242</v>
      </c>
      <c r="C14" s="19" t="s">
        <v>243</v>
      </c>
      <c r="D14" s="90" t="s">
        <v>293</v>
      </c>
    </row>
    <row r="15" spans="2:4" ht="44.25" customHeight="1">
      <c r="B15" s="39" t="s">
        <v>244</v>
      </c>
      <c r="C15" s="19" t="s">
        <v>245</v>
      </c>
      <c r="D15" s="90" t="s">
        <v>246</v>
      </c>
    </row>
    <row r="16" spans="2:4" ht="44.25" customHeight="1">
      <c r="B16" s="39" t="s">
        <v>247</v>
      </c>
      <c r="C16" s="19" t="s">
        <v>248</v>
      </c>
      <c r="D16" s="90" t="s">
        <v>249</v>
      </c>
    </row>
    <row r="17" spans="2:5" ht="44.25" customHeight="1">
      <c r="B17" s="39" t="s">
        <v>302</v>
      </c>
      <c r="C17" s="19"/>
      <c r="D17" s="115" t="s">
        <v>369</v>
      </c>
      <c r="E17" s="91"/>
    </row>
    <row r="18" spans="2:4" ht="44.25" customHeight="1">
      <c r="B18" s="39" t="s">
        <v>250</v>
      </c>
      <c r="C18" s="19" t="s">
        <v>251</v>
      </c>
      <c r="D18" s="89" t="s">
        <v>231</v>
      </c>
    </row>
    <row r="19" spans="2:4" ht="44.25" customHeight="1">
      <c r="B19" s="39" t="s">
        <v>252</v>
      </c>
      <c r="C19" s="19" t="s">
        <v>253</v>
      </c>
      <c r="D19" s="89" t="s">
        <v>254</v>
      </c>
    </row>
    <row r="20" spans="2:4" ht="44.25" customHeight="1">
      <c r="B20" s="39" t="s">
        <v>255</v>
      </c>
      <c r="C20" s="19" t="s">
        <v>256</v>
      </c>
      <c r="D20" s="89" t="s">
        <v>257</v>
      </c>
    </row>
    <row r="21" spans="2:4" ht="44.25" customHeight="1">
      <c r="B21" s="39" t="s">
        <v>258</v>
      </c>
      <c r="C21" s="19" t="s">
        <v>259</v>
      </c>
      <c r="D21" s="89" t="s">
        <v>254</v>
      </c>
    </row>
  </sheetData>
  <sheetProtection/>
  <mergeCells count="2">
    <mergeCell ref="B4:D4"/>
    <mergeCell ref="B1:D1"/>
  </mergeCells>
  <hyperlinks>
    <hyperlink ref="D6" location="'Ф.1.(п.15.а. п.18)'!A1" display="п. 15 а)"/>
    <hyperlink ref="D7" location="Т1.1.!A1" display="п. 15 б)"/>
    <hyperlink ref="D15" location="Т2.1!A1" display="Т2.1!A1"/>
    <hyperlink ref="D16" location="Т2.2!A1" display="по каждому источнику тепловой энергии "/>
    <hyperlink ref="D17" location="'Перечень мероприятий'!A1" display="'Перечень мероприятий'!A1"/>
    <hyperlink ref="D18" location="'Т4 '!A1" display="не устанавливается"/>
    <hyperlink ref="D19" location="Т5!A1" display="Т5!A1"/>
    <hyperlink ref="D20" location="Т6!A1" display="Т6!A1"/>
    <hyperlink ref="D21" location="Т7!A1" display="не осуществляется"/>
    <hyperlink ref="D14" location="Т2!A1" display="Т2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PageLayoutView="0" workbookViewId="0" topLeftCell="A43">
      <selection activeCell="B6" sqref="B6:C6"/>
    </sheetView>
  </sheetViews>
  <sheetFormatPr defaultColWidth="9.140625" defaultRowHeight="15"/>
  <cols>
    <col min="1" max="1" width="49.28125" style="1" customWidth="1"/>
    <col min="2" max="2" width="32.57421875" style="1" customWidth="1"/>
    <col min="3" max="3" width="29.57421875" style="1" customWidth="1"/>
    <col min="4" max="14" width="11.421875" style="1" customWidth="1"/>
    <col min="15" max="16384" width="9.140625" style="1" customWidth="1"/>
  </cols>
  <sheetData>
    <row r="1" ht="15.75">
      <c r="A1" s="37" t="s">
        <v>179</v>
      </c>
    </row>
    <row r="2" ht="15">
      <c r="A2" s="14"/>
    </row>
    <row r="3" spans="1:3" ht="15">
      <c r="A3" s="444" t="s">
        <v>0</v>
      </c>
      <c r="B3" s="445" t="s">
        <v>202</v>
      </c>
      <c r="C3" s="445"/>
    </row>
    <row r="4" spans="1:3" ht="15">
      <c r="A4" s="444"/>
      <c r="B4" s="445"/>
      <c r="C4" s="445"/>
    </row>
    <row r="5" spans="1:3" ht="15">
      <c r="A5" s="15" t="s">
        <v>14</v>
      </c>
      <c r="B5" s="413">
        <v>7022010799</v>
      </c>
      <c r="C5" s="413"/>
    </row>
    <row r="6" spans="1:3" ht="15">
      <c r="A6" s="15" t="s">
        <v>15</v>
      </c>
      <c r="B6" s="413">
        <v>702201001</v>
      </c>
      <c r="C6" s="413"/>
    </row>
    <row r="7" spans="1:3" ht="15">
      <c r="A7" s="15" t="s">
        <v>61</v>
      </c>
      <c r="B7" s="413" t="s">
        <v>203</v>
      </c>
      <c r="C7" s="413"/>
    </row>
    <row r="8" spans="1:3" ht="14.25" customHeight="1">
      <c r="A8" s="16" t="s">
        <v>34</v>
      </c>
      <c r="B8" s="413" t="s">
        <v>231</v>
      </c>
      <c r="C8" s="413"/>
    </row>
    <row r="9" spans="1:3" ht="36.75" customHeight="1" hidden="1">
      <c r="A9" s="443"/>
      <c r="B9" s="443"/>
      <c r="C9" s="443"/>
    </row>
    <row r="10" spans="1:3" ht="1.5" customHeight="1">
      <c r="A10" s="17"/>
      <c r="B10" s="17"/>
      <c r="C10" s="17"/>
    </row>
    <row r="11" spans="1:3" ht="42.75" customHeight="1">
      <c r="A11" s="18" t="s">
        <v>98</v>
      </c>
      <c r="B11" s="413" t="s">
        <v>183</v>
      </c>
      <c r="C11" s="413"/>
    </row>
    <row r="12" spans="1:3" ht="48" customHeight="1">
      <c r="A12" s="18" t="s">
        <v>99</v>
      </c>
      <c r="B12" s="413" t="s">
        <v>183</v>
      </c>
      <c r="C12" s="413"/>
    </row>
    <row r="13" spans="1:3" ht="47.25" customHeight="1">
      <c r="A13" s="16" t="s">
        <v>100</v>
      </c>
      <c r="B13" s="413" t="s">
        <v>183</v>
      </c>
      <c r="C13" s="413"/>
    </row>
    <row r="14" spans="1:3" ht="40.5" customHeight="1">
      <c r="A14" s="442" t="s">
        <v>101</v>
      </c>
      <c r="B14" s="442"/>
      <c r="C14" s="442"/>
    </row>
    <row r="15" ht="15" hidden="1"/>
    <row r="16" spans="1:3" ht="45">
      <c r="A16" s="19" t="s">
        <v>206</v>
      </c>
      <c r="B16" s="20" t="s">
        <v>37</v>
      </c>
      <c r="C16" s="20" t="s">
        <v>35</v>
      </c>
    </row>
    <row r="17" spans="1:3" ht="15">
      <c r="A17" s="17" t="s">
        <v>71</v>
      </c>
      <c r="B17" s="21">
        <v>0</v>
      </c>
      <c r="C17" s="21">
        <v>0</v>
      </c>
    </row>
    <row r="18" spans="1:3" ht="15">
      <c r="A18" s="17" t="s">
        <v>72</v>
      </c>
      <c r="B18" s="21">
        <v>0</v>
      </c>
      <c r="C18" s="21">
        <v>0</v>
      </c>
    </row>
    <row r="19" spans="1:3" ht="15">
      <c r="A19" s="17" t="s">
        <v>73</v>
      </c>
      <c r="B19" s="21">
        <v>0</v>
      </c>
      <c r="C19" s="21">
        <v>0</v>
      </c>
    </row>
    <row r="20" spans="1:3" ht="15">
      <c r="A20" s="17" t="s">
        <v>74</v>
      </c>
      <c r="B20" s="21">
        <v>0</v>
      </c>
      <c r="C20" s="21">
        <v>0</v>
      </c>
    </row>
    <row r="21" spans="1:4" ht="15">
      <c r="A21" s="440" t="s">
        <v>205</v>
      </c>
      <c r="B21" s="440"/>
      <c r="C21" s="440"/>
      <c r="D21" s="440"/>
    </row>
    <row r="22" spans="1:2" ht="3" customHeight="1">
      <c r="A22" s="22"/>
      <c r="B22" s="22"/>
    </row>
    <row r="23" spans="1:4" ht="46.5" customHeight="1" hidden="1" thickBot="1">
      <c r="A23" s="23"/>
      <c r="B23" s="436"/>
      <c r="C23" s="436"/>
      <c r="D23" s="436"/>
    </row>
    <row r="24" spans="1:4" ht="35.25" customHeight="1" hidden="1" thickBot="1">
      <c r="A24" s="23"/>
      <c r="B24" s="436"/>
      <c r="C24" s="436"/>
      <c r="D24" s="436"/>
    </row>
    <row r="25" spans="1:4" ht="15.75" hidden="1" thickBot="1">
      <c r="A25" s="23"/>
      <c r="B25" s="436"/>
      <c r="C25" s="436"/>
      <c r="D25" s="436"/>
    </row>
    <row r="26" spans="1:4" ht="15.75" hidden="1" thickBot="1">
      <c r="A26" s="23"/>
      <c r="B26" s="436"/>
      <c r="C26" s="436"/>
      <c r="D26" s="436"/>
    </row>
    <row r="27" spans="1:4" ht="15.75" hidden="1" thickBot="1">
      <c r="A27" s="24"/>
      <c r="B27" s="24"/>
      <c r="C27" s="24"/>
      <c r="D27" s="24"/>
    </row>
    <row r="28" spans="1:4" ht="15">
      <c r="A28" s="432" t="s">
        <v>207</v>
      </c>
      <c r="B28" s="432" t="s">
        <v>159</v>
      </c>
      <c r="C28" s="432" t="s">
        <v>78</v>
      </c>
      <c r="D28" s="432" t="s">
        <v>165</v>
      </c>
    </row>
    <row r="29" spans="1:4" ht="15">
      <c r="A29" s="432"/>
      <c r="B29" s="432"/>
      <c r="C29" s="432"/>
      <c r="D29" s="432"/>
    </row>
    <row r="30" spans="1:4" ht="27.75" customHeight="1">
      <c r="A30" s="439" t="s">
        <v>208</v>
      </c>
      <c r="B30" s="439"/>
      <c r="C30" s="439"/>
      <c r="D30" s="439"/>
    </row>
    <row r="31" spans="1:4" ht="15">
      <c r="A31" s="25" t="s">
        <v>166</v>
      </c>
      <c r="B31" s="26">
        <v>0</v>
      </c>
      <c r="C31" s="26">
        <v>0</v>
      </c>
      <c r="D31" s="26">
        <v>0</v>
      </c>
    </row>
    <row r="32" spans="1:4" ht="29.25">
      <c r="A32" s="25" t="s">
        <v>46</v>
      </c>
      <c r="B32" s="27">
        <v>0</v>
      </c>
      <c r="C32" s="28">
        <v>0</v>
      </c>
      <c r="D32" s="29">
        <v>0</v>
      </c>
    </row>
    <row r="33" spans="1:4" ht="29.25">
      <c r="A33" s="25" t="s">
        <v>47</v>
      </c>
      <c r="B33" s="27">
        <v>0</v>
      </c>
      <c r="C33" s="27">
        <v>0</v>
      </c>
      <c r="D33" s="29">
        <v>0</v>
      </c>
    </row>
    <row r="34" spans="1:4" ht="15">
      <c r="A34" s="30" t="s">
        <v>48</v>
      </c>
      <c r="B34" s="27">
        <v>0</v>
      </c>
      <c r="C34" s="27">
        <v>0</v>
      </c>
      <c r="D34" s="29">
        <v>0</v>
      </c>
    </row>
    <row r="35" spans="1:4" ht="15">
      <c r="A35" s="30" t="s">
        <v>49</v>
      </c>
      <c r="B35" s="27">
        <v>0</v>
      </c>
      <c r="C35" s="31">
        <v>0</v>
      </c>
      <c r="D35" s="29">
        <v>0</v>
      </c>
    </row>
    <row r="36" spans="1:4" ht="29.25">
      <c r="A36" s="25" t="s">
        <v>52</v>
      </c>
      <c r="B36" s="27">
        <v>0</v>
      </c>
      <c r="C36" s="28">
        <v>0</v>
      </c>
      <c r="D36" s="29">
        <v>0</v>
      </c>
    </row>
    <row r="37" spans="1:4" ht="15">
      <c r="A37" s="32" t="s">
        <v>50</v>
      </c>
      <c r="B37" s="27">
        <v>0</v>
      </c>
      <c r="C37" s="27">
        <v>0</v>
      </c>
      <c r="D37" s="29">
        <v>0</v>
      </c>
    </row>
    <row r="38" spans="1:4" ht="30">
      <c r="A38" s="32" t="s">
        <v>51</v>
      </c>
      <c r="B38" s="27">
        <v>0</v>
      </c>
      <c r="C38" s="28">
        <v>0</v>
      </c>
      <c r="D38" s="29">
        <v>0</v>
      </c>
    </row>
    <row r="39" spans="1:4" ht="29.25">
      <c r="A39" s="25" t="s">
        <v>53</v>
      </c>
      <c r="B39" s="27">
        <v>0</v>
      </c>
      <c r="C39" s="28">
        <v>0</v>
      </c>
      <c r="D39" s="29">
        <v>0</v>
      </c>
    </row>
    <row r="40" spans="1:4" ht="29.25">
      <c r="A40" s="25" t="s">
        <v>54</v>
      </c>
      <c r="B40" s="27">
        <v>0</v>
      </c>
      <c r="C40" s="27">
        <v>0</v>
      </c>
      <c r="D40" s="29">
        <v>0</v>
      </c>
    </row>
    <row r="41" spans="1:4" ht="43.5">
      <c r="A41" s="25" t="s">
        <v>163</v>
      </c>
      <c r="B41" s="27">
        <v>0</v>
      </c>
      <c r="C41" s="27">
        <v>0</v>
      </c>
      <c r="D41" s="29">
        <v>0</v>
      </c>
    </row>
    <row r="42" spans="1:4" ht="15">
      <c r="A42" s="25" t="s">
        <v>170</v>
      </c>
      <c r="B42" s="27">
        <v>0</v>
      </c>
      <c r="C42" s="27">
        <v>0</v>
      </c>
      <c r="D42" s="29">
        <v>0</v>
      </c>
    </row>
    <row r="43" spans="1:4" ht="29.25">
      <c r="A43" s="25" t="s">
        <v>160</v>
      </c>
      <c r="B43" s="27">
        <v>0</v>
      </c>
      <c r="C43" s="27">
        <v>0</v>
      </c>
      <c r="D43" s="29">
        <v>0</v>
      </c>
    </row>
    <row r="44" spans="1:4" ht="29.25">
      <c r="A44" s="25" t="s">
        <v>161</v>
      </c>
      <c r="B44" s="27">
        <v>0</v>
      </c>
      <c r="C44" s="27">
        <v>0</v>
      </c>
      <c r="D44" s="29">
        <v>0</v>
      </c>
    </row>
    <row r="45" spans="1:4" ht="15">
      <c r="A45" s="25" t="s">
        <v>164</v>
      </c>
      <c r="B45" s="27">
        <v>0</v>
      </c>
      <c r="C45" s="27">
        <v>0</v>
      </c>
      <c r="D45" s="29">
        <v>0</v>
      </c>
    </row>
    <row r="46" spans="1:4" ht="29.25">
      <c r="A46" s="25" t="s">
        <v>162</v>
      </c>
      <c r="B46" s="27">
        <v>0</v>
      </c>
      <c r="C46" s="27">
        <v>0</v>
      </c>
      <c r="D46" s="29">
        <v>0</v>
      </c>
    </row>
    <row r="47" spans="1:4" ht="29.25">
      <c r="A47" s="25" t="s">
        <v>168</v>
      </c>
      <c r="B47" s="27">
        <v>0</v>
      </c>
      <c r="C47" s="27">
        <v>0</v>
      </c>
      <c r="D47" s="29">
        <v>0</v>
      </c>
    </row>
    <row r="48" spans="1:4" ht="30">
      <c r="A48" s="33" t="s">
        <v>167</v>
      </c>
      <c r="B48" s="27">
        <v>0</v>
      </c>
      <c r="C48" s="27">
        <v>0</v>
      </c>
      <c r="D48" s="29">
        <v>0</v>
      </c>
    </row>
    <row r="49" spans="1:12" ht="15">
      <c r="A49" s="440" t="s">
        <v>102</v>
      </c>
      <c r="B49" s="441"/>
      <c r="C49" s="441"/>
      <c r="D49" s="441"/>
      <c r="E49" s="441"/>
      <c r="F49" s="441"/>
      <c r="G49" s="441"/>
      <c r="H49" s="441"/>
      <c r="I49" s="441"/>
      <c r="J49" s="441"/>
      <c r="K49" s="441"/>
      <c r="L49" s="441"/>
    </row>
    <row r="50" spans="1:12" ht="15" hidden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8" ht="15" hidden="1">
      <c r="A51" s="23"/>
      <c r="B51" s="433"/>
      <c r="C51" s="433"/>
      <c r="D51" s="433"/>
      <c r="E51" s="433"/>
      <c r="F51" s="433"/>
      <c r="G51" s="433"/>
      <c r="H51" s="433"/>
    </row>
    <row r="52" spans="1:8" ht="15" hidden="1">
      <c r="A52" s="23"/>
      <c r="B52" s="433"/>
      <c r="C52" s="433"/>
      <c r="D52" s="433"/>
      <c r="E52" s="433"/>
      <c r="F52" s="433"/>
      <c r="G52" s="433"/>
      <c r="H52" s="433"/>
    </row>
    <row r="53" spans="1:8" ht="15" hidden="1">
      <c r="A53" s="23"/>
      <c r="B53" s="433"/>
      <c r="C53" s="433"/>
      <c r="D53" s="433"/>
      <c r="E53" s="433"/>
      <c r="F53" s="433"/>
      <c r="G53" s="433"/>
      <c r="H53" s="433"/>
    </row>
    <row r="54" spans="1:8" ht="15" hidden="1">
      <c r="A54" s="23"/>
      <c r="B54" s="433"/>
      <c r="C54" s="433"/>
      <c r="D54" s="433"/>
      <c r="E54" s="433"/>
      <c r="F54" s="433"/>
      <c r="G54" s="433"/>
      <c r="H54" s="433"/>
    </row>
    <row r="55" spans="13:14" ht="15" hidden="1">
      <c r="M55" s="437" t="s">
        <v>77</v>
      </c>
      <c r="N55" s="437"/>
    </row>
    <row r="56" spans="1:14" ht="15">
      <c r="A56" s="438" t="s">
        <v>38</v>
      </c>
      <c r="B56" s="438" t="s">
        <v>76</v>
      </c>
      <c r="C56" s="413" t="s">
        <v>45</v>
      </c>
      <c r="D56" s="413"/>
      <c r="E56" s="413"/>
      <c r="F56" s="413"/>
      <c r="G56" s="413"/>
      <c r="H56" s="413"/>
      <c r="I56" s="413"/>
      <c r="J56" s="413"/>
      <c r="K56" s="413"/>
      <c r="L56" s="413"/>
      <c r="M56" s="438" t="s">
        <v>35</v>
      </c>
      <c r="N56" s="438"/>
    </row>
    <row r="57" spans="1:14" ht="15">
      <c r="A57" s="438"/>
      <c r="B57" s="438"/>
      <c r="C57" s="413" t="s">
        <v>43</v>
      </c>
      <c r="D57" s="413"/>
      <c r="E57" s="413"/>
      <c r="F57" s="413"/>
      <c r="G57" s="413"/>
      <c r="H57" s="413" t="s">
        <v>44</v>
      </c>
      <c r="I57" s="413"/>
      <c r="J57" s="413"/>
      <c r="K57" s="413"/>
      <c r="L57" s="413"/>
      <c r="M57" s="438"/>
      <c r="N57" s="438"/>
    </row>
    <row r="58" spans="1:14" ht="15">
      <c r="A58" s="438"/>
      <c r="B58" s="438"/>
      <c r="C58" s="17" t="s">
        <v>36</v>
      </c>
      <c r="D58" s="17" t="s">
        <v>39</v>
      </c>
      <c r="E58" s="17" t="s">
        <v>40</v>
      </c>
      <c r="F58" s="17" t="s">
        <v>41</v>
      </c>
      <c r="G58" s="17" t="s">
        <v>42</v>
      </c>
      <c r="H58" s="17" t="s">
        <v>36</v>
      </c>
      <c r="I58" s="17" t="s">
        <v>39</v>
      </c>
      <c r="J58" s="17" t="s">
        <v>40</v>
      </c>
      <c r="K58" s="17" t="s">
        <v>41</v>
      </c>
      <c r="L58" s="17" t="s">
        <v>42</v>
      </c>
      <c r="M58" s="438"/>
      <c r="N58" s="438"/>
    </row>
    <row r="59" spans="1:14" ht="15">
      <c r="A59" s="17" t="s">
        <v>36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</row>
    <row r="60" spans="1:14" ht="15">
      <c r="A60" s="17" t="s">
        <v>72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</row>
    <row r="61" spans="1:14" ht="15">
      <c r="A61" s="17" t="s">
        <v>75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</row>
    <row r="62" spans="1:14" ht="15">
      <c r="A62" s="17" t="s">
        <v>74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</row>
    <row r="64" spans="1:4" ht="51.75" customHeight="1">
      <c r="A64" s="434" t="s">
        <v>158</v>
      </c>
      <c r="B64" s="434"/>
      <c r="C64" s="434"/>
      <c r="D64" s="24"/>
    </row>
    <row r="65" spans="1:4" ht="34.5" customHeight="1">
      <c r="A65" s="434" t="s">
        <v>105</v>
      </c>
      <c r="B65" s="434"/>
      <c r="C65" s="434"/>
      <c r="D65" s="24"/>
    </row>
    <row r="66" spans="1:4" ht="18" customHeight="1">
      <c r="A66" s="434" t="s">
        <v>106</v>
      </c>
      <c r="B66" s="434"/>
      <c r="C66" s="434"/>
      <c r="D66" s="24"/>
    </row>
    <row r="67" spans="1:4" ht="108.75" customHeight="1">
      <c r="A67" s="435" t="s">
        <v>209</v>
      </c>
      <c r="B67" s="435"/>
      <c r="C67" s="435"/>
      <c r="D67" s="435"/>
    </row>
  </sheetData>
  <sheetProtection/>
  <mergeCells count="37">
    <mergeCell ref="B13:C13"/>
    <mergeCell ref="A14:C14"/>
    <mergeCell ref="B11:C11"/>
    <mergeCell ref="A9:C9"/>
    <mergeCell ref="A21:D21"/>
    <mergeCell ref="A3:A4"/>
    <mergeCell ref="B3:C4"/>
    <mergeCell ref="B5:C5"/>
    <mergeCell ref="B6:C6"/>
    <mergeCell ref="B7:C7"/>
    <mergeCell ref="B8:C8"/>
    <mergeCell ref="A30:D30"/>
    <mergeCell ref="A49:L49"/>
    <mergeCell ref="B51:H51"/>
    <mergeCell ref="B52:H52"/>
    <mergeCell ref="B53:H53"/>
    <mergeCell ref="B12:C12"/>
    <mergeCell ref="A28:A29"/>
    <mergeCell ref="B23:D23"/>
    <mergeCell ref="B24:D24"/>
    <mergeCell ref="B25:D25"/>
    <mergeCell ref="M55:N55"/>
    <mergeCell ref="A56:A58"/>
    <mergeCell ref="B56:B58"/>
    <mergeCell ref="C56:L56"/>
    <mergeCell ref="M56:N58"/>
    <mergeCell ref="B26:D26"/>
    <mergeCell ref="H57:L57"/>
    <mergeCell ref="B28:B29"/>
    <mergeCell ref="C28:C29"/>
    <mergeCell ref="D28:D29"/>
    <mergeCell ref="C57:G57"/>
    <mergeCell ref="B54:H54"/>
    <mergeCell ref="A65:C65"/>
    <mergeCell ref="A66:C66"/>
    <mergeCell ref="A67:D67"/>
    <mergeCell ref="A64:C64"/>
  </mergeCells>
  <printOptions/>
  <pageMargins left="0.7086614173228347" right="0.7086614173228347" top="0.39" bottom="0.26" header="0.31496062992125984" footer="0.16"/>
  <pageSetup fitToHeight="1" fitToWidth="1" horizontalDpi="600" verticalDpi="600" orientation="landscape" paperSize="9" scale="4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3">
      <selection activeCell="B7" sqref="B7"/>
    </sheetView>
  </sheetViews>
  <sheetFormatPr defaultColWidth="9.140625" defaultRowHeight="15"/>
  <cols>
    <col min="1" max="1" width="41.140625" style="1" customWidth="1"/>
    <col min="2" max="2" width="64.8515625" style="1" customWidth="1"/>
    <col min="3" max="16384" width="9.140625" style="1" customWidth="1"/>
  </cols>
  <sheetData>
    <row r="2" spans="1:2" ht="15">
      <c r="A2" s="410" t="s">
        <v>221</v>
      </c>
      <c r="B2" s="426"/>
    </row>
    <row r="3" spans="1:2" ht="56.25" customHeight="1">
      <c r="A3" s="426"/>
      <c r="B3" s="426"/>
    </row>
    <row r="5" spans="1:2" ht="15">
      <c r="A5" s="2" t="s">
        <v>0</v>
      </c>
      <c r="B5" s="17" t="s">
        <v>202</v>
      </c>
    </row>
    <row r="6" spans="1:2" ht="15">
      <c r="A6" s="2" t="s">
        <v>14</v>
      </c>
      <c r="B6" s="17">
        <v>7022010799</v>
      </c>
    </row>
    <row r="7" spans="1:2" ht="15">
      <c r="A7" s="2" t="s">
        <v>15</v>
      </c>
      <c r="B7" s="17">
        <v>702201001</v>
      </c>
    </row>
    <row r="8" spans="1:2" ht="15">
      <c r="A8" s="2" t="s">
        <v>61</v>
      </c>
      <c r="B8" s="17" t="s">
        <v>203</v>
      </c>
    </row>
    <row r="9" spans="1:2" ht="15">
      <c r="A9" s="2" t="s">
        <v>65</v>
      </c>
      <c r="B9" s="44" t="str">
        <f>'Т2'!B8</f>
        <v>план 2014 год</v>
      </c>
    </row>
    <row r="10" ht="15" customHeight="1"/>
    <row r="11" ht="15" hidden="1"/>
    <row r="12" spans="1:2" ht="15">
      <c r="A12" s="38" t="s">
        <v>7</v>
      </c>
      <c r="B12" s="38" t="s">
        <v>3</v>
      </c>
    </row>
    <row r="13" spans="1:2" ht="46.5" customHeight="1">
      <c r="A13" s="39" t="s">
        <v>8</v>
      </c>
      <c r="B13" s="77">
        <v>0</v>
      </c>
    </row>
    <row r="14" spans="1:2" ht="47.25" customHeight="1">
      <c r="A14" s="39" t="s">
        <v>9</v>
      </c>
      <c r="B14" s="77">
        <v>0</v>
      </c>
    </row>
    <row r="15" spans="1:2" ht="48" customHeight="1">
      <c r="A15" s="39" t="s">
        <v>10</v>
      </c>
      <c r="B15" s="77">
        <v>0</v>
      </c>
    </row>
    <row r="16" spans="1:2" ht="51" customHeight="1">
      <c r="A16" s="39" t="s">
        <v>222</v>
      </c>
      <c r="B16" s="77">
        <v>0</v>
      </c>
    </row>
    <row r="19" spans="1:2" ht="15">
      <c r="A19" s="424" t="s">
        <v>107</v>
      </c>
      <c r="B19" s="424"/>
    </row>
    <row r="20" spans="1:2" ht="66.75" customHeight="1">
      <c r="A20" s="424" t="s">
        <v>108</v>
      </c>
      <c r="B20" s="424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0.7109375" style="1" customWidth="1"/>
    <col min="2" max="4" width="9.140625" style="1" customWidth="1"/>
    <col min="5" max="5" width="26.140625" style="1" customWidth="1"/>
    <col min="6" max="16384" width="9.140625" style="1" customWidth="1"/>
  </cols>
  <sheetData>
    <row r="1" spans="1:10" ht="52.5" customHeight="1">
      <c r="A1" s="410" t="s">
        <v>223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15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9" ht="15">
      <c r="A3" s="2" t="s">
        <v>0</v>
      </c>
      <c r="B3" s="452" t="s">
        <v>202</v>
      </c>
      <c r="C3" s="453"/>
      <c r="D3" s="453"/>
      <c r="E3" s="454"/>
      <c r="G3" s="79"/>
      <c r="H3" s="433"/>
      <c r="I3" s="433"/>
    </row>
    <row r="4" spans="1:5" ht="15">
      <c r="A4" s="2" t="s">
        <v>14</v>
      </c>
      <c r="B4" s="413">
        <v>7022010799</v>
      </c>
      <c r="C4" s="413"/>
      <c r="D4" s="413"/>
      <c r="E4" s="413"/>
    </row>
    <row r="5" spans="1:5" ht="15">
      <c r="A5" s="2" t="s">
        <v>15</v>
      </c>
      <c r="B5" s="413">
        <v>702201001</v>
      </c>
      <c r="C5" s="413"/>
      <c r="D5" s="413"/>
      <c r="E5" s="413"/>
    </row>
    <row r="6" spans="1:5" ht="15">
      <c r="A6" s="2" t="s">
        <v>61</v>
      </c>
      <c r="B6" s="413" t="s">
        <v>203</v>
      </c>
      <c r="C6" s="413"/>
      <c r="D6" s="413"/>
      <c r="E6" s="413"/>
    </row>
    <row r="7" spans="1:5" ht="15">
      <c r="A7" s="2" t="s">
        <v>67</v>
      </c>
      <c r="B7" s="413" t="str">
        <f>'Т5'!B9</f>
        <v>план 2014 год</v>
      </c>
      <c r="C7" s="413"/>
      <c r="D7" s="413"/>
      <c r="E7" s="413"/>
    </row>
    <row r="8" spans="2:5" ht="15.75" thickBot="1">
      <c r="B8" s="455"/>
      <c r="C8" s="455"/>
      <c r="D8" s="455"/>
      <c r="E8" s="455"/>
    </row>
    <row r="9" spans="1:10" ht="15">
      <c r="A9" s="446" t="s">
        <v>225</v>
      </c>
      <c r="B9" s="447"/>
      <c r="C9" s="447"/>
      <c r="D9" s="447"/>
      <c r="E9" s="447"/>
      <c r="F9" s="447"/>
      <c r="G9" s="447"/>
      <c r="H9" s="447"/>
      <c r="I9" s="447"/>
      <c r="J9" s="448"/>
    </row>
    <row r="10" spans="1:10" ht="15">
      <c r="A10" s="449"/>
      <c r="B10" s="450"/>
      <c r="C10" s="450"/>
      <c r="D10" s="450"/>
      <c r="E10" s="450"/>
      <c r="F10" s="450"/>
      <c r="G10" s="450"/>
      <c r="H10" s="450"/>
      <c r="I10" s="450"/>
      <c r="J10" s="451"/>
    </row>
    <row r="11" spans="1:10" ht="15">
      <c r="A11" s="449"/>
      <c r="B11" s="450"/>
      <c r="C11" s="450"/>
      <c r="D11" s="450"/>
      <c r="E11" s="450"/>
      <c r="F11" s="450"/>
      <c r="G11" s="450"/>
      <c r="H11" s="450"/>
      <c r="I11" s="450"/>
      <c r="J11" s="451"/>
    </row>
    <row r="12" spans="1:10" ht="15">
      <c r="A12" s="449"/>
      <c r="B12" s="450"/>
      <c r="C12" s="450"/>
      <c r="D12" s="450"/>
      <c r="E12" s="450"/>
      <c r="F12" s="450"/>
      <c r="G12" s="450"/>
      <c r="H12" s="450"/>
      <c r="I12" s="450"/>
      <c r="J12" s="451"/>
    </row>
    <row r="13" spans="1:10" ht="15">
      <c r="A13" s="449"/>
      <c r="B13" s="450"/>
      <c r="C13" s="450"/>
      <c r="D13" s="450"/>
      <c r="E13" s="450"/>
      <c r="F13" s="450"/>
      <c r="G13" s="450"/>
      <c r="H13" s="450"/>
      <c r="I13" s="450"/>
      <c r="J13" s="451"/>
    </row>
    <row r="14" spans="1:10" ht="15">
      <c r="A14" s="449"/>
      <c r="B14" s="450"/>
      <c r="C14" s="450"/>
      <c r="D14" s="450"/>
      <c r="E14" s="450"/>
      <c r="F14" s="450"/>
      <c r="G14" s="450"/>
      <c r="H14" s="450"/>
      <c r="I14" s="450"/>
      <c r="J14" s="451"/>
    </row>
    <row r="15" spans="1:10" ht="15">
      <c r="A15" s="449"/>
      <c r="B15" s="450"/>
      <c r="C15" s="450"/>
      <c r="D15" s="450"/>
      <c r="E15" s="450"/>
      <c r="F15" s="450"/>
      <c r="G15" s="450"/>
      <c r="H15" s="450"/>
      <c r="I15" s="450"/>
      <c r="J15" s="451"/>
    </row>
    <row r="16" spans="1:10" ht="15">
      <c r="A16" s="449"/>
      <c r="B16" s="450"/>
      <c r="C16" s="450"/>
      <c r="D16" s="450"/>
      <c r="E16" s="450"/>
      <c r="F16" s="450"/>
      <c r="G16" s="450"/>
      <c r="H16" s="450"/>
      <c r="I16" s="450"/>
      <c r="J16" s="451"/>
    </row>
    <row r="17" spans="1:10" ht="15">
      <c r="A17" s="116"/>
      <c r="B17" s="117"/>
      <c r="C17" s="117"/>
      <c r="D17" s="117"/>
      <c r="E17" s="117"/>
      <c r="F17" s="117"/>
      <c r="G17" s="117"/>
      <c r="H17" s="117"/>
      <c r="I17" s="117"/>
      <c r="J17" s="118"/>
    </row>
    <row r="18" spans="1:10" ht="15">
      <c r="A18" s="116"/>
      <c r="B18" s="117"/>
      <c r="C18" s="117"/>
      <c r="D18" s="117"/>
      <c r="E18" s="117"/>
      <c r="F18" s="117"/>
      <c r="G18" s="117"/>
      <c r="H18" s="117"/>
      <c r="I18" s="117"/>
      <c r="J18" s="118"/>
    </row>
    <row r="19" spans="1:10" ht="15">
      <c r="A19" s="116"/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ht="15">
      <c r="A20" s="116"/>
      <c r="B20" s="117"/>
      <c r="C20" s="117"/>
      <c r="D20" s="117"/>
      <c r="E20" s="117"/>
      <c r="F20" s="131"/>
      <c r="G20" s="117"/>
      <c r="H20" s="117"/>
      <c r="I20" s="117"/>
      <c r="J20" s="118"/>
    </row>
    <row r="21" spans="1:10" ht="15">
      <c r="A21" s="116"/>
      <c r="B21" s="117"/>
      <c r="C21" s="117"/>
      <c r="D21" s="117"/>
      <c r="E21" s="117"/>
      <c r="F21" s="117"/>
      <c r="G21" s="117"/>
      <c r="H21" s="117"/>
      <c r="I21" s="117"/>
      <c r="J21" s="118"/>
    </row>
    <row r="22" spans="1:10" ht="15">
      <c r="A22" s="116"/>
      <c r="B22" s="117"/>
      <c r="C22" s="117"/>
      <c r="D22" s="117"/>
      <c r="E22" s="117"/>
      <c r="F22" s="117"/>
      <c r="G22" s="117"/>
      <c r="H22" s="117"/>
      <c r="I22" s="117"/>
      <c r="J22" s="118"/>
    </row>
    <row r="23" spans="1:10" ht="15">
      <c r="A23" s="116"/>
      <c r="B23" s="117"/>
      <c r="C23" s="117"/>
      <c r="D23" s="117"/>
      <c r="E23" s="117"/>
      <c r="F23" s="117"/>
      <c r="G23" s="117"/>
      <c r="H23" s="117"/>
      <c r="I23" s="117"/>
      <c r="J23" s="118"/>
    </row>
    <row r="24" spans="1:10" ht="15">
      <c r="A24" s="116"/>
      <c r="B24" s="117"/>
      <c r="C24" s="117"/>
      <c r="D24" s="117"/>
      <c r="E24" s="117"/>
      <c r="F24" s="117"/>
      <c r="G24" s="117"/>
      <c r="H24" s="117"/>
      <c r="I24" s="117"/>
      <c r="J24" s="118"/>
    </row>
    <row r="25" spans="1:10" ht="15.75" thickBot="1">
      <c r="A25" s="119"/>
      <c r="B25" s="120"/>
      <c r="C25" s="120"/>
      <c r="D25" s="120"/>
      <c r="E25" s="120"/>
      <c r="F25" s="120"/>
      <c r="G25" s="120"/>
      <c r="H25" s="120"/>
      <c r="I25" s="120"/>
      <c r="J25" s="121"/>
    </row>
    <row r="27" spans="1:10" ht="33.75" customHeight="1">
      <c r="A27" s="424" t="s">
        <v>109</v>
      </c>
      <c r="B27" s="424"/>
      <c r="C27" s="424"/>
      <c r="D27" s="424"/>
      <c r="E27" s="424"/>
      <c r="F27" s="424"/>
      <c r="G27" s="424"/>
      <c r="H27" s="424"/>
      <c r="I27" s="424"/>
      <c r="J27" s="424"/>
    </row>
  </sheetData>
  <sheetProtection/>
  <mergeCells count="10">
    <mergeCell ref="A9:J16"/>
    <mergeCell ref="A27:J27"/>
    <mergeCell ref="B3:E3"/>
    <mergeCell ref="B4:E4"/>
    <mergeCell ref="B5:E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3"/>
  <legacyDrawing r:id="rId2"/>
  <oleObjects>
    <oleObject progId="Document" shapeId="120000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9.140625" style="1" customWidth="1"/>
    <col min="2" max="2" width="34.00390625" style="1" customWidth="1"/>
    <col min="3" max="5" width="9.140625" style="1" customWidth="1"/>
    <col min="6" max="6" width="34.140625" style="1" customWidth="1"/>
    <col min="7" max="16384" width="9.140625" style="1" customWidth="1"/>
  </cols>
  <sheetData>
    <row r="1" spans="2:9" ht="79.5" customHeight="1">
      <c r="B1" s="475" t="s">
        <v>224</v>
      </c>
      <c r="C1" s="475"/>
      <c r="D1" s="475"/>
      <c r="E1" s="475"/>
      <c r="F1" s="475"/>
      <c r="G1" s="475"/>
      <c r="H1" s="475"/>
      <c r="I1" s="475"/>
    </row>
    <row r="2" spans="2:9" ht="15">
      <c r="B2" s="80"/>
      <c r="C2" s="80"/>
      <c r="D2" s="80"/>
      <c r="E2" s="80"/>
      <c r="F2" s="80"/>
      <c r="G2" s="80"/>
      <c r="H2" s="80"/>
      <c r="I2" s="80"/>
    </row>
    <row r="3" spans="2:9" ht="15">
      <c r="B3" s="2" t="s">
        <v>0</v>
      </c>
      <c r="C3" s="413" t="s">
        <v>202</v>
      </c>
      <c r="D3" s="413"/>
      <c r="E3" s="413"/>
      <c r="F3" s="413"/>
      <c r="G3" s="413"/>
      <c r="H3" s="413"/>
      <c r="I3" s="413"/>
    </row>
    <row r="4" spans="2:9" ht="15">
      <c r="B4" s="2" t="s">
        <v>14</v>
      </c>
      <c r="C4" s="413">
        <v>7022010799</v>
      </c>
      <c r="D4" s="413"/>
      <c r="E4" s="413"/>
      <c r="F4" s="413"/>
      <c r="G4" s="413"/>
      <c r="H4" s="413"/>
      <c r="I4" s="413"/>
    </row>
    <row r="5" spans="2:9" ht="15">
      <c r="B5" s="2" t="s">
        <v>15</v>
      </c>
      <c r="C5" s="413">
        <v>702201001</v>
      </c>
      <c r="D5" s="413"/>
      <c r="E5" s="413"/>
      <c r="F5" s="413"/>
      <c r="G5" s="413"/>
      <c r="H5" s="413"/>
      <c r="I5" s="413"/>
    </row>
    <row r="6" spans="2:9" ht="15">
      <c r="B6" s="2" t="s">
        <v>67</v>
      </c>
      <c r="C6" s="413" t="s">
        <v>203</v>
      </c>
      <c r="D6" s="413"/>
      <c r="E6" s="413"/>
      <c r="F6" s="413"/>
      <c r="G6" s="413"/>
      <c r="H6" s="413"/>
      <c r="I6" s="413"/>
    </row>
    <row r="7" spans="2:9" ht="15">
      <c r="B7" s="81"/>
      <c r="C7" s="81"/>
      <c r="D7" s="81"/>
      <c r="E7" s="81"/>
      <c r="F7" s="81"/>
      <c r="G7" s="81"/>
      <c r="H7" s="81"/>
      <c r="I7" s="81"/>
    </row>
    <row r="8" spans="2:9" ht="63" customHeight="1">
      <c r="B8" s="39" t="s">
        <v>69</v>
      </c>
      <c r="C8" s="474">
        <v>0</v>
      </c>
      <c r="D8" s="474"/>
      <c r="E8" s="474"/>
      <c r="F8" s="474"/>
      <c r="G8" s="474"/>
      <c r="H8" s="474"/>
      <c r="I8" s="474"/>
    </row>
    <row r="9" spans="2:9" ht="28.5" customHeight="1">
      <c r="B9" s="82" t="s">
        <v>19</v>
      </c>
      <c r="C9" s="474">
        <v>0</v>
      </c>
      <c r="D9" s="474"/>
      <c r="E9" s="474"/>
      <c r="F9" s="474"/>
      <c r="G9" s="474"/>
      <c r="H9" s="474"/>
      <c r="I9" s="474"/>
    </row>
    <row r="10" spans="2:9" ht="27" customHeight="1">
      <c r="B10" s="82" t="s">
        <v>18</v>
      </c>
      <c r="C10" s="474">
        <v>0</v>
      </c>
      <c r="D10" s="474"/>
      <c r="E10" s="474"/>
      <c r="F10" s="474"/>
      <c r="G10" s="474"/>
      <c r="H10" s="474"/>
      <c r="I10" s="474"/>
    </row>
    <row r="11" spans="2:9" ht="28.5" customHeight="1">
      <c r="B11" s="82" t="s">
        <v>16</v>
      </c>
      <c r="C11" s="474">
        <v>0</v>
      </c>
      <c r="D11" s="474"/>
      <c r="E11" s="474"/>
      <c r="F11" s="474"/>
      <c r="G11" s="474"/>
      <c r="H11" s="474"/>
      <c r="I11" s="474"/>
    </row>
    <row r="12" spans="2:9" ht="27" customHeight="1">
      <c r="B12" s="82" t="s">
        <v>17</v>
      </c>
      <c r="C12" s="474">
        <v>0</v>
      </c>
      <c r="D12" s="474"/>
      <c r="E12" s="474"/>
      <c r="F12" s="474"/>
      <c r="G12" s="474"/>
      <c r="H12" s="474"/>
      <c r="I12" s="474"/>
    </row>
    <row r="14" spans="2:12" ht="22.5" customHeight="1">
      <c r="B14" s="456" t="s">
        <v>55</v>
      </c>
      <c r="C14" s="457"/>
      <c r="D14" s="457"/>
      <c r="E14" s="457"/>
      <c r="F14" s="457"/>
      <c r="G14" s="457"/>
      <c r="H14" s="457"/>
      <c r="I14" s="458"/>
      <c r="J14" s="465" t="s">
        <v>180</v>
      </c>
      <c r="K14" s="466"/>
      <c r="L14" s="467"/>
    </row>
    <row r="15" spans="2:12" ht="27" customHeight="1">
      <c r="B15" s="459" t="s">
        <v>56</v>
      </c>
      <c r="C15" s="460"/>
      <c r="D15" s="460"/>
      <c r="E15" s="460"/>
      <c r="F15" s="460"/>
      <c r="G15" s="460"/>
      <c r="H15" s="460"/>
      <c r="I15" s="461"/>
      <c r="J15" s="468"/>
      <c r="K15" s="469"/>
      <c r="L15" s="470"/>
    </row>
    <row r="16" spans="2:12" ht="57.75" customHeight="1">
      <c r="B16" s="462" t="s">
        <v>70</v>
      </c>
      <c r="C16" s="463"/>
      <c r="D16" s="463"/>
      <c r="E16" s="463"/>
      <c r="F16" s="463"/>
      <c r="G16" s="463"/>
      <c r="H16" s="463"/>
      <c r="I16" s="464"/>
      <c r="J16" s="471"/>
      <c r="K16" s="472"/>
      <c r="L16" s="473"/>
    </row>
    <row r="18" spans="2:9" ht="32.25" customHeight="1">
      <c r="B18" s="424" t="s">
        <v>110</v>
      </c>
      <c r="C18" s="424"/>
      <c r="D18" s="424"/>
      <c r="E18" s="424"/>
      <c r="F18" s="424"/>
      <c r="G18" s="424"/>
      <c r="H18" s="424"/>
      <c r="I18" s="424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2"/>
  <sheetViews>
    <sheetView view="pageBreakPreview" zoomScale="77" zoomScaleSheetLayoutView="77" zoomScalePageLayoutView="0" workbookViewId="0" topLeftCell="A1">
      <selection activeCell="G16" sqref="G16"/>
    </sheetView>
  </sheetViews>
  <sheetFormatPr defaultColWidth="9.140625" defaultRowHeight="15"/>
  <cols>
    <col min="1" max="1" width="4.8515625" style="189" customWidth="1"/>
    <col min="2" max="2" width="60.421875" style="189" customWidth="1"/>
    <col min="3" max="4" width="15.421875" style="189" customWidth="1"/>
    <col min="5" max="5" width="21.00390625" style="189" customWidth="1"/>
    <col min="6" max="6" width="17.00390625" style="189" customWidth="1"/>
    <col min="7" max="7" width="13.57421875" style="189" customWidth="1"/>
    <col min="8" max="8" width="11.7109375" style="189" customWidth="1"/>
    <col min="9" max="9" width="8.28125" style="189" customWidth="1"/>
    <col min="10" max="10" width="9.140625" style="189" customWidth="1"/>
    <col min="11" max="11" width="11.57421875" style="189" customWidth="1"/>
    <col min="12" max="12" width="14.00390625" style="189" customWidth="1"/>
    <col min="13" max="13" width="11.8515625" style="189" customWidth="1"/>
    <col min="14" max="14" width="9.140625" style="189" customWidth="1"/>
    <col min="15" max="15" width="9.00390625" style="189" customWidth="1"/>
    <col min="16" max="16" width="9.28125" style="189" customWidth="1"/>
    <col min="17" max="17" width="11.57421875" style="189" customWidth="1"/>
    <col min="18" max="18" width="14.7109375" style="190" customWidth="1"/>
    <col min="19" max="19" width="13.57421875" style="193" customWidth="1"/>
    <col min="20" max="22" width="9.140625" style="189" customWidth="1"/>
    <col min="23" max="23" width="12.00390625" style="189" customWidth="1"/>
    <col min="24" max="24" width="12.7109375" style="189" hidden="1" customWidth="1"/>
    <col min="25" max="25" width="12.00390625" style="189" hidden="1" customWidth="1"/>
    <col min="26" max="28" width="0" style="189" hidden="1" customWidth="1"/>
    <col min="29" max="29" width="12.421875" style="189" hidden="1" customWidth="1"/>
    <col min="30" max="30" width="12.57421875" style="189" hidden="1" customWidth="1"/>
    <col min="31" max="31" width="12.421875" style="189" hidden="1" customWidth="1"/>
    <col min="32" max="34" width="0" style="189" hidden="1" customWidth="1"/>
    <col min="35" max="35" width="12.421875" style="189" hidden="1" customWidth="1"/>
    <col min="36" max="16384" width="9.140625" style="189" customWidth="1"/>
  </cols>
  <sheetData>
    <row r="1" spans="19:35" ht="19.5">
      <c r="S1" s="191"/>
      <c r="W1" s="192"/>
      <c r="AC1" s="192"/>
      <c r="AI1" s="192" t="s">
        <v>298</v>
      </c>
    </row>
    <row r="2" spans="23:35" ht="15">
      <c r="W2" s="192"/>
      <c r="AC2" s="192"/>
      <c r="AI2" s="192" t="s">
        <v>299</v>
      </c>
    </row>
    <row r="3" spans="23:35" ht="15">
      <c r="W3" s="192"/>
      <c r="AC3" s="192"/>
      <c r="AI3" s="192" t="s">
        <v>300</v>
      </c>
    </row>
    <row r="4" spans="23:35" ht="15">
      <c r="W4" s="192"/>
      <c r="AC4" s="192"/>
      <c r="AI4" s="192" t="s">
        <v>301</v>
      </c>
    </row>
    <row r="5" ht="15">
      <c r="S5" s="194"/>
    </row>
    <row r="6" spans="1:35" ht="21.75" customHeight="1">
      <c r="A6" s="489" t="s">
        <v>302</v>
      </c>
      <c r="B6" s="489"/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  <c r="N6" s="489"/>
      <c r="O6" s="489"/>
      <c r="P6" s="489"/>
      <c r="Q6" s="489"/>
      <c r="R6" s="489"/>
      <c r="S6" s="489"/>
      <c r="T6" s="489"/>
      <c r="U6" s="489"/>
      <c r="V6" s="489"/>
      <c r="W6" s="489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</row>
    <row r="7" spans="1:19" s="195" customFormat="1" ht="20.25" customHeight="1">
      <c r="A7" s="491" t="s">
        <v>538</v>
      </c>
      <c r="B7" s="491"/>
      <c r="C7" s="491"/>
      <c r="D7" s="491"/>
      <c r="E7" s="491"/>
      <c r="F7" s="491"/>
      <c r="G7" s="491"/>
      <c r="H7" s="491"/>
      <c r="I7" s="491"/>
      <c r="R7" s="196"/>
      <c r="S7" s="197"/>
    </row>
    <row r="8" spans="1:19" s="195" customFormat="1" ht="20.25" customHeight="1">
      <c r="A8" s="491" t="s">
        <v>539</v>
      </c>
      <c r="B8" s="491"/>
      <c r="C8" s="491"/>
      <c r="D8" s="491"/>
      <c r="E8" s="491"/>
      <c r="F8" s="491"/>
      <c r="G8" s="491"/>
      <c r="H8" s="491"/>
      <c r="I8" s="491"/>
      <c r="R8" s="196"/>
      <c r="S8" s="197"/>
    </row>
    <row r="9" ht="15.75" customHeight="1" thickBot="1"/>
    <row r="10" spans="1:35" s="198" customFormat="1" ht="48.75" customHeight="1">
      <c r="A10" s="492" t="s">
        <v>303</v>
      </c>
      <c r="B10" s="493" t="s">
        <v>304</v>
      </c>
      <c r="C10" s="493" t="s">
        <v>305</v>
      </c>
      <c r="D10" s="493" t="s">
        <v>306</v>
      </c>
      <c r="E10" s="494"/>
      <c r="F10" s="481" t="s">
        <v>307</v>
      </c>
      <c r="G10" s="482"/>
      <c r="H10" s="482"/>
      <c r="I10" s="482"/>
      <c r="J10" s="482"/>
      <c r="K10" s="483"/>
      <c r="L10" s="482" t="s">
        <v>308</v>
      </c>
      <c r="M10" s="482"/>
      <c r="N10" s="482"/>
      <c r="O10" s="482"/>
      <c r="P10" s="482"/>
      <c r="Q10" s="483"/>
      <c r="R10" s="481" t="s">
        <v>309</v>
      </c>
      <c r="S10" s="482"/>
      <c r="T10" s="482"/>
      <c r="U10" s="482"/>
      <c r="V10" s="482"/>
      <c r="W10" s="483"/>
      <c r="X10" s="481" t="s">
        <v>310</v>
      </c>
      <c r="Y10" s="482"/>
      <c r="Z10" s="482"/>
      <c r="AA10" s="482"/>
      <c r="AB10" s="482"/>
      <c r="AC10" s="483"/>
      <c r="AD10" s="481" t="s">
        <v>311</v>
      </c>
      <c r="AE10" s="482"/>
      <c r="AF10" s="482"/>
      <c r="AG10" s="482"/>
      <c r="AH10" s="482"/>
      <c r="AI10" s="483"/>
    </row>
    <row r="11" spans="1:35" s="198" customFormat="1" ht="34.5" customHeight="1">
      <c r="A11" s="476"/>
      <c r="B11" s="477"/>
      <c r="C11" s="477"/>
      <c r="D11" s="484" t="s">
        <v>312</v>
      </c>
      <c r="E11" s="486" t="s">
        <v>313</v>
      </c>
      <c r="F11" s="476" t="s">
        <v>314</v>
      </c>
      <c r="G11" s="477" t="s">
        <v>315</v>
      </c>
      <c r="H11" s="477"/>
      <c r="I11" s="477"/>
      <c r="J11" s="477"/>
      <c r="K11" s="478"/>
      <c r="L11" s="488" t="s">
        <v>314</v>
      </c>
      <c r="M11" s="477" t="s">
        <v>315</v>
      </c>
      <c r="N11" s="477"/>
      <c r="O11" s="477"/>
      <c r="P11" s="477"/>
      <c r="Q11" s="478"/>
      <c r="R11" s="476" t="s">
        <v>314</v>
      </c>
      <c r="S11" s="477" t="s">
        <v>315</v>
      </c>
      <c r="T11" s="477"/>
      <c r="U11" s="477"/>
      <c r="V11" s="477"/>
      <c r="W11" s="478"/>
      <c r="X11" s="476" t="s">
        <v>314</v>
      </c>
      <c r="Y11" s="477" t="s">
        <v>315</v>
      </c>
      <c r="Z11" s="477"/>
      <c r="AA11" s="477"/>
      <c r="AB11" s="477"/>
      <c r="AC11" s="478"/>
      <c r="AD11" s="476" t="s">
        <v>314</v>
      </c>
      <c r="AE11" s="477" t="s">
        <v>315</v>
      </c>
      <c r="AF11" s="477"/>
      <c r="AG11" s="477"/>
      <c r="AH11" s="477"/>
      <c r="AI11" s="478"/>
    </row>
    <row r="12" spans="1:35" s="202" customFormat="1" ht="63" customHeight="1">
      <c r="A12" s="476"/>
      <c r="B12" s="477"/>
      <c r="C12" s="477"/>
      <c r="D12" s="485"/>
      <c r="E12" s="487"/>
      <c r="F12" s="476"/>
      <c r="G12" s="199" t="s">
        <v>316</v>
      </c>
      <c r="H12" s="199" t="s">
        <v>317</v>
      </c>
      <c r="I12" s="199" t="s">
        <v>318</v>
      </c>
      <c r="J12" s="199" t="s">
        <v>319</v>
      </c>
      <c r="K12" s="200" t="s">
        <v>320</v>
      </c>
      <c r="L12" s="488"/>
      <c r="M12" s="199" t="s">
        <v>316</v>
      </c>
      <c r="N12" s="199" t="s">
        <v>317</v>
      </c>
      <c r="O12" s="199" t="s">
        <v>318</v>
      </c>
      <c r="P12" s="199" t="s">
        <v>319</v>
      </c>
      <c r="Q12" s="200" t="s">
        <v>320</v>
      </c>
      <c r="R12" s="476"/>
      <c r="S12" s="199" t="s">
        <v>316</v>
      </c>
      <c r="T12" s="199" t="s">
        <v>317</v>
      </c>
      <c r="U12" s="199" t="s">
        <v>318</v>
      </c>
      <c r="V12" s="199" t="s">
        <v>319</v>
      </c>
      <c r="W12" s="200" t="s">
        <v>320</v>
      </c>
      <c r="X12" s="476"/>
      <c r="Y12" s="199" t="s">
        <v>316</v>
      </c>
      <c r="Z12" s="199" t="s">
        <v>317</v>
      </c>
      <c r="AA12" s="199" t="s">
        <v>318</v>
      </c>
      <c r="AB12" s="199" t="s">
        <v>319</v>
      </c>
      <c r="AC12" s="200" t="s">
        <v>320</v>
      </c>
      <c r="AD12" s="476"/>
      <c r="AE12" s="199" t="s">
        <v>316</v>
      </c>
      <c r="AF12" s="199" t="s">
        <v>317</v>
      </c>
      <c r="AG12" s="199" t="s">
        <v>318</v>
      </c>
      <c r="AH12" s="199" t="s">
        <v>319</v>
      </c>
      <c r="AI12" s="200" t="s">
        <v>320</v>
      </c>
    </row>
    <row r="13" spans="1:35" s="212" customFormat="1" ht="77.25" customHeight="1">
      <c r="A13" s="203" t="s">
        <v>321</v>
      </c>
      <c r="B13" s="204" t="s">
        <v>322</v>
      </c>
      <c r="C13" s="205"/>
      <c r="D13" s="205"/>
      <c r="E13" s="206"/>
      <c r="F13" s="207"/>
      <c r="G13" s="208"/>
      <c r="H13" s="208"/>
      <c r="I13" s="208"/>
      <c r="J13" s="209"/>
      <c r="K13" s="210" t="s">
        <v>323</v>
      </c>
      <c r="L13" s="211"/>
      <c r="M13" s="208"/>
      <c r="N13" s="208"/>
      <c r="O13" s="208"/>
      <c r="P13" s="209"/>
      <c r="Q13" s="210"/>
      <c r="R13" s="207"/>
      <c r="S13" s="208"/>
      <c r="T13" s="208"/>
      <c r="U13" s="208"/>
      <c r="V13" s="209"/>
      <c r="W13" s="210"/>
      <c r="X13" s="207"/>
      <c r="Y13" s="208"/>
      <c r="Z13" s="208"/>
      <c r="AA13" s="208"/>
      <c r="AB13" s="209"/>
      <c r="AC13" s="210"/>
      <c r="AD13" s="207"/>
      <c r="AE13" s="208"/>
      <c r="AF13" s="208"/>
      <c r="AG13" s="208"/>
      <c r="AH13" s="209"/>
      <c r="AI13" s="210"/>
    </row>
    <row r="14" spans="1:35" ht="15">
      <c r="A14" s="213"/>
      <c r="B14" s="214" t="s">
        <v>324</v>
      </c>
      <c r="C14" s="215" t="s">
        <v>325</v>
      </c>
      <c r="D14" s="215" t="s">
        <v>325</v>
      </c>
      <c r="E14" s="216" t="s">
        <v>325</v>
      </c>
      <c r="F14" s="217" t="s">
        <v>540</v>
      </c>
      <c r="G14" s="218">
        <v>1071.788</v>
      </c>
      <c r="H14" s="219" t="s">
        <v>326</v>
      </c>
      <c r="I14" s="219" t="s">
        <v>326</v>
      </c>
      <c r="J14" s="219" t="s">
        <v>326</v>
      </c>
      <c r="K14" s="220">
        <f>G14</f>
        <v>1071.788</v>
      </c>
      <c r="L14" s="221" t="s">
        <v>541</v>
      </c>
      <c r="M14" s="218">
        <v>2890</v>
      </c>
      <c r="N14" s="219" t="s">
        <v>326</v>
      </c>
      <c r="O14" s="219" t="s">
        <v>326</v>
      </c>
      <c r="P14" s="219" t="s">
        <v>326</v>
      </c>
      <c r="Q14" s="218">
        <f>SUM(M14:P14)</f>
        <v>2890</v>
      </c>
      <c r="R14" s="217" t="s">
        <v>542</v>
      </c>
      <c r="S14" s="218">
        <v>500</v>
      </c>
      <c r="T14" s="219" t="s">
        <v>326</v>
      </c>
      <c r="U14" s="219" t="s">
        <v>326</v>
      </c>
      <c r="V14" s="219" t="s">
        <v>326</v>
      </c>
      <c r="W14" s="222">
        <f>SUM(S14:V14)</f>
        <v>500</v>
      </c>
      <c r="X14" s="219" t="s">
        <v>326</v>
      </c>
      <c r="Y14" s="219" t="s">
        <v>326</v>
      </c>
      <c r="Z14" s="219" t="s">
        <v>326</v>
      </c>
      <c r="AA14" s="219" t="s">
        <v>326</v>
      </c>
      <c r="AB14" s="219" t="s">
        <v>326</v>
      </c>
      <c r="AC14" s="218">
        <f>SUM(Y14:AB14)</f>
        <v>0</v>
      </c>
      <c r="AD14" s="217" t="s">
        <v>541</v>
      </c>
      <c r="AE14" s="218">
        <v>2893</v>
      </c>
      <c r="AF14" s="219" t="s">
        <v>326</v>
      </c>
      <c r="AG14" s="219" t="s">
        <v>326</v>
      </c>
      <c r="AH14" s="219" t="s">
        <v>326</v>
      </c>
      <c r="AI14" s="220">
        <f>SUM(AE14:AH14)</f>
        <v>2893</v>
      </c>
    </row>
    <row r="15" spans="1:35" s="190" customFormat="1" ht="15">
      <c r="A15" s="223"/>
      <c r="B15" s="214" t="s">
        <v>327</v>
      </c>
      <c r="C15" s="215" t="s">
        <v>325</v>
      </c>
      <c r="D15" s="215" t="s">
        <v>325</v>
      </c>
      <c r="E15" s="216" t="s">
        <v>325</v>
      </c>
      <c r="F15" s="217" t="s">
        <v>543</v>
      </c>
      <c r="G15" s="224">
        <v>50</v>
      </c>
      <c r="H15" s="224" t="s">
        <v>326</v>
      </c>
      <c r="I15" s="224" t="s">
        <v>326</v>
      </c>
      <c r="J15" s="224" t="s">
        <v>326</v>
      </c>
      <c r="K15" s="225">
        <f>SUM(G15:J15)</f>
        <v>50</v>
      </c>
      <c r="L15" s="221" t="s">
        <v>542</v>
      </c>
      <c r="M15" s="218">
        <v>110</v>
      </c>
      <c r="N15" s="215" t="s">
        <v>326</v>
      </c>
      <c r="O15" s="215" t="s">
        <v>326</v>
      </c>
      <c r="P15" s="215" t="s">
        <v>326</v>
      </c>
      <c r="Q15" s="218">
        <f>SUM(M15:P15)</f>
        <v>110</v>
      </c>
      <c r="R15" s="217" t="s">
        <v>543</v>
      </c>
      <c r="S15" s="218">
        <v>55</v>
      </c>
      <c r="T15" s="215" t="s">
        <v>326</v>
      </c>
      <c r="U15" s="215" t="s">
        <v>326</v>
      </c>
      <c r="V15" s="215" t="s">
        <v>326</v>
      </c>
      <c r="W15" s="226">
        <f>SUM(S15:V15)</f>
        <v>55</v>
      </c>
      <c r="X15" s="217" t="s">
        <v>543</v>
      </c>
      <c r="Y15" s="218">
        <v>55</v>
      </c>
      <c r="Z15" s="215" t="s">
        <v>326</v>
      </c>
      <c r="AA15" s="215" t="s">
        <v>326</v>
      </c>
      <c r="AB15" s="215" t="s">
        <v>326</v>
      </c>
      <c r="AC15" s="218">
        <f>SUM(Y15:AB15)</f>
        <v>55</v>
      </c>
      <c r="AD15" s="217" t="s">
        <v>542</v>
      </c>
      <c r="AE15" s="218">
        <v>110</v>
      </c>
      <c r="AF15" s="215" t="s">
        <v>326</v>
      </c>
      <c r="AG15" s="215" t="s">
        <v>326</v>
      </c>
      <c r="AH15" s="215" t="s">
        <v>326</v>
      </c>
      <c r="AI15" s="220">
        <f>SUM(AE15:AH15)</f>
        <v>110</v>
      </c>
    </row>
    <row r="16" spans="1:35" s="195" customFormat="1" ht="15">
      <c r="A16" s="213"/>
      <c r="B16" s="214" t="s">
        <v>331</v>
      </c>
      <c r="C16" s="215" t="s">
        <v>325</v>
      </c>
      <c r="D16" s="215" t="s">
        <v>325</v>
      </c>
      <c r="E16" s="216" t="s">
        <v>325</v>
      </c>
      <c r="F16" s="217" t="s">
        <v>342</v>
      </c>
      <c r="G16" s="218">
        <v>8519.229</v>
      </c>
      <c r="H16" s="219" t="s">
        <v>326</v>
      </c>
      <c r="I16" s="219" t="s">
        <v>326</v>
      </c>
      <c r="J16" s="219" t="s">
        <v>326</v>
      </c>
      <c r="K16" s="220">
        <f>G16</f>
        <v>8519.229</v>
      </c>
      <c r="L16" s="221" t="s">
        <v>342</v>
      </c>
      <c r="M16" s="218">
        <v>6600</v>
      </c>
      <c r="N16" s="219" t="s">
        <v>326</v>
      </c>
      <c r="O16" s="219" t="s">
        <v>326</v>
      </c>
      <c r="P16" s="219" t="s">
        <v>326</v>
      </c>
      <c r="Q16" s="218">
        <f>SUM(M16:P16)</f>
        <v>6600</v>
      </c>
      <c r="R16" s="217" t="s">
        <v>329</v>
      </c>
      <c r="S16" s="227">
        <v>5000</v>
      </c>
      <c r="T16" s="219" t="s">
        <v>326</v>
      </c>
      <c r="U16" s="219" t="s">
        <v>326</v>
      </c>
      <c r="V16" s="219" t="s">
        <v>326</v>
      </c>
      <c r="W16" s="222">
        <f>SUM(S16:V16)</f>
        <v>5000</v>
      </c>
      <c r="X16" s="217" t="s">
        <v>330</v>
      </c>
      <c r="Y16" s="227">
        <v>2500</v>
      </c>
      <c r="Z16" s="219" t="s">
        <v>326</v>
      </c>
      <c r="AA16" s="219" t="s">
        <v>326</v>
      </c>
      <c r="AB16" s="219" t="s">
        <v>326</v>
      </c>
      <c r="AC16" s="218">
        <f>SUM(Y16:AB16)</f>
        <v>2500</v>
      </c>
      <c r="AD16" s="228" t="s">
        <v>326</v>
      </c>
      <c r="AE16" s="219" t="s">
        <v>326</v>
      </c>
      <c r="AF16" s="219" t="s">
        <v>326</v>
      </c>
      <c r="AG16" s="219" t="s">
        <v>326</v>
      </c>
      <c r="AH16" s="219" t="s">
        <v>326</v>
      </c>
      <c r="AI16" s="229" t="s">
        <v>326</v>
      </c>
    </row>
    <row r="17" spans="1:35" s="195" customFormat="1" ht="30">
      <c r="A17" s="213"/>
      <c r="B17" s="214" t="s">
        <v>328</v>
      </c>
      <c r="C17" s="215" t="s">
        <v>325</v>
      </c>
      <c r="D17" s="215" t="s">
        <v>325</v>
      </c>
      <c r="E17" s="216" t="s">
        <v>325</v>
      </c>
      <c r="F17" s="217" t="s">
        <v>330</v>
      </c>
      <c r="G17" s="218">
        <v>4045.894</v>
      </c>
      <c r="H17" s="219" t="s">
        <v>326</v>
      </c>
      <c r="I17" s="219" t="s">
        <v>326</v>
      </c>
      <c r="J17" s="219" t="s">
        <v>326</v>
      </c>
      <c r="K17" s="220">
        <f>G17</f>
        <v>4045.894</v>
      </c>
      <c r="L17" s="230" t="s">
        <v>326</v>
      </c>
      <c r="M17" s="219" t="s">
        <v>326</v>
      </c>
      <c r="N17" s="219" t="s">
        <v>326</v>
      </c>
      <c r="O17" s="219" t="s">
        <v>326</v>
      </c>
      <c r="P17" s="219" t="s">
        <v>326</v>
      </c>
      <c r="Q17" s="219" t="s">
        <v>326</v>
      </c>
      <c r="R17" s="217" t="s">
        <v>330</v>
      </c>
      <c r="S17" s="218">
        <v>2145.5</v>
      </c>
      <c r="T17" s="219" t="s">
        <v>326</v>
      </c>
      <c r="U17" s="219" t="s">
        <v>326</v>
      </c>
      <c r="V17" s="219" t="s">
        <v>326</v>
      </c>
      <c r="W17" s="222">
        <f>SUM(S17:V17)</f>
        <v>2145.5</v>
      </c>
      <c r="X17" s="219" t="s">
        <v>326</v>
      </c>
      <c r="Y17" s="219" t="s">
        <v>326</v>
      </c>
      <c r="Z17" s="219" t="s">
        <v>326</v>
      </c>
      <c r="AA17" s="219" t="s">
        <v>326</v>
      </c>
      <c r="AB17" s="219" t="s">
        <v>326</v>
      </c>
      <c r="AC17" s="219" t="s">
        <v>326</v>
      </c>
      <c r="AD17" s="217" t="s">
        <v>330</v>
      </c>
      <c r="AE17" s="219">
        <v>4000</v>
      </c>
      <c r="AF17" s="219" t="s">
        <v>326</v>
      </c>
      <c r="AG17" s="219" t="s">
        <v>326</v>
      </c>
      <c r="AH17" s="219" t="s">
        <v>326</v>
      </c>
      <c r="AI17" s="220">
        <f>SUM(AE17:AH17)</f>
        <v>4000</v>
      </c>
    </row>
    <row r="18" spans="1:59" s="195" customFormat="1" ht="30">
      <c r="A18" s="231"/>
      <c r="B18" s="214" t="s">
        <v>544</v>
      </c>
      <c r="C18" s="215" t="s">
        <v>325</v>
      </c>
      <c r="D18" s="215" t="s">
        <v>325</v>
      </c>
      <c r="E18" s="216" t="s">
        <v>325</v>
      </c>
      <c r="F18" s="217" t="s">
        <v>342</v>
      </c>
      <c r="G18" s="218">
        <v>671.394</v>
      </c>
      <c r="H18" s="219" t="s">
        <v>326</v>
      </c>
      <c r="I18" s="219" t="s">
        <v>326</v>
      </c>
      <c r="J18" s="219" t="s">
        <v>326</v>
      </c>
      <c r="K18" s="220">
        <f>SUM(G18:J18)</f>
        <v>671.394</v>
      </c>
      <c r="L18" s="230" t="s">
        <v>326</v>
      </c>
      <c r="M18" s="219" t="s">
        <v>326</v>
      </c>
      <c r="N18" s="219" t="s">
        <v>326</v>
      </c>
      <c r="O18" s="219" t="s">
        <v>326</v>
      </c>
      <c r="P18" s="219" t="s">
        <v>326</v>
      </c>
      <c r="Q18" s="232" t="s">
        <v>326</v>
      </c>
      <c r="R18" s="228" t="s">
        <v>326</v>
      </c>
      <c r="S18" s="219" t="s">
        <v>326</v>
      </c>
      <c r="T18" s="219" t="s">
        <v>326</v>
      </c>
      <c r="U18" s="219" t="s">
        <v>326</v>
      </c>
      <c r="V18" s="219" t="s">
        <v>326</v>
      </c>
      <c r="W18" s="229" t="s">
        <v>326</v>
      </c>
      <c r="X18" s="228" t="s">
        <v>326</v>
      </c>
      <c r="Y18" s="219" t="s">
        <v>326</v>
      </c>
      <c r="Z18" s="219" t="s">
        <v>326</v>
      </c>
      <c r="AA18" s="219" t="s">
        <v>326</v>
      </c>
      <c r="AB18" s="219" t="s">
        <v>326</v>
      </c>
      <c r="AC18" s="229" t="s">
        <v>326</v>
      </c>
      <c r="AD18" s="228" t="s">
        <v>326</v>
      </c>
      <c r="AE18" s="219" t="s">
        <v>326</v>
      </c>
      <c r="AF18" s="219" t="s">
        <v>326</v>
      </c>
      <c r="AG18" s="219" t="s">
        <v>326</v>
      </c>
      <c r="AH18" s="219" t="s">
        <v>326</v>
      </c>
      <c r="AI18" s="229" t="s">
        <v>326</v>
      </c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</row>
    <row r="19" spans="1:35" s="212" customFormat="1" ht="28.5">
      <c r="A19" s="233" t="s">
        <v>333</v>
      </c>
      <c r="B19" s="204" t="s">
        <v>334</v>
      </c>
      <c r="C19" s="205"/>
      <c r="D19" s="205"/>
      <c r="E19" s="206"/>
      <c r="F19" s="234"/>
      <c r="G19" s="205"/>
      <c r="H19" s="209"/>
      <c r="I19" s="209"/>
      <c r="J19" s="209"/>
      <c r="K19" s="210"/>
      <c r="L19" s="211"/>
      <c r="M19" s="209"/>
      <c r="N19" s="209"/>
      <c r="O19" s="209"/>
      <c r="P19" s="209"/>
      <c r="Q19" s="210"/>
      <c r="R19" s="207"/>
      <c r="S19" s="209"/>
      <c r="T19" s="209"/>
      <c r="U19" s="209"/>
      <c r="V19" s="209"/>
      <c r="W19" s="210"/>
      <c r="X19" s="207"/>
      <c r="Y19" s="209"/>
      <c r="Z19" s="209"/>
      <c r="AA19" s="209"/>
      <c r="AB19" s="209"/>
      <c r="AC19" s="210"/>
      <c r="AD19" s="207"/>
      <c r="AE19" s="209"/>
      <c r="AF19" s="209"/>
      <c r="AG19" s="209"/>
      <c r="AH19" s="209"/>
      <c r="AI19" s="210"/>
    </row>
    <row r="20" spans="1:35" s="239" customFormat="1" ht="15">
      <c r="A20" s="235"/>
      <c r="B20" s="236" t="s">
        <v>325</v>
      </c>
      <c r="C20" s="215" t="s">
        <v>325</v>
      </c>
      <c r="D20" s="237" t="s">
        <v>325</v>
      </c>
      <c r="E20" s="238" t="s">
        <v>325</v>
      </c>
      <c r="F20" s="228" t="s">
        <v>326</v>
      </c>
      <c r="G20" s="219" t="s">
        <v>326</v>
      </c>
      <c r="H20" s="219" t="s">
        <v>326</v>
      </c>
      <c r="I20" s="219" t="s">
        <v>326</v>
      </c>
      <c r="J20" s="219" t="s">
        <v>326</v>
      </c>
      <c r="K20" s="232" t="s">
        <v>326</v>
      </c>
      <c r="L20" s="230" t="s">
        <v>326</v>
      </c>
      <c r="M20" s="219" t="s">
        <v>326</v>
      </c>
      <c r="N20" s="219" t="s">
        <v>326</v>
      </c>
      <c r="O20" s="219" t="s">
        <v>326</v>
      </c>
      <c r="P20" s="219" t="s">
        <v>326</v>
      </c>
      <c r="Q20" s="232" t="s">
        <v>326</v>
      </c>
      <c r="R20" s="228" t="s">
        <v>326</v>
      </c>
      <c r="S20" s="219" t="s">
        <v>326</v>
      </c>
      <c r="T20" s="219" t="s">
        <v>326</v>
      </c>
      <c r="U20" s="219" t="s">
        <v>326</v>
      </c>
      <c r="V20" s="219" t="s">
        <v>326</v>
      </c>
      <c r="W20" s="229" t="s">
        <v>326</v>
      </c>
      <c r="X20" s="228" t="s">
        <v>326</v>
      </c>
      <c r="Y20" s="219" t="s">
        <v>326</v>
      </c>
      <c r="Z20" s="219" t="s">
        <v>326</v>
      </c>
      <c r="AA20" s="219" t="s">
        <v>326</v>
      </c>
      <c r="AB20" s="219" t="s">
        <v>326</v>
      </c>
      <c r="AC20" s="229" t="s">
        <v>326</v>
      </c>
      <c r="AD20" s="228" t="s">
        <v>326</v>
      </c>
      <c r="AE20" s="219" t="s">
        <v>326</v>
      </c>
      <c r="AF20" s="219" t="s">
        <v>326</v>
      </c>
      <c r="AG20" s="219" t="s">
        <v>326</v>
      </c>
      <c r="AH20" s="219" t="s">
        <v>326</v>
      </c>
      <c r="AI20" s="229" t="s">
        <v>326</v>
      </c>
    </row>
    <row r="21" spans="1:35" s="212" customFormat="1" ht="61.5" customHeight="1">
      <c r="A21" s="233" t="s">
        <v>335</v>
      </c>
      <c r="B21" s="204" t="s">
        <v>336</v>
      </c>
      <c r="C21" s="205"/>
      <c r="D21" s="205"/>
      <c r="E21" s="206"/>
      <c r="F21" s="207"/>
      <c r="G21" s="209"/>
      <c r="H21" s="209"/>
      <c r="I21" s="209"/>
      <c r="J21" s="209"/>
      <c r="K21" s="210"/>
      <c r="L21" s="240"/>
      <c r="M21" s="209"/>
      <c r="N21" s="209"/>
      <c r="O21" s="209"/>
      <c r="P21" s="209"/>
      <c r="Q21" s="210"/>
      <c r="R21" s="241"/>
      <c r="S21" s="209"/>
      <c r="T21" s="209"/>
      <c r="U21" s="209"/>
      <c r="V21" s="209"/>
      <c r="W21" s="210"/>
      <c r="X21" s="241"/>
      <c r="Y21" s="209"/>
      <c r="Z21" s="209"/>
      <c r="AA21" s="209"/>
      <c r="AB21" s="209"/>
      <c r="AC21" s="210"/>
      <c r="AD21" s="241"/>
      <c r="AE21" s="209"/>
      <c r="AF21" s="209"/>
      <c r="AG21" s="209"/>
      <c r="AH21" s="209"/>
      <c r="AI21" s="210"/>
    </row>
    <row r="22" spans="1:35" s="239" customFormat="1" ht="15">
      <c r="A22" s="235"/>
      <c r="B22" s="236" t="s">
        <v>325</v>
      </c>
      <c r="C22" s="215" t="s">
        <v>325</v>
      </c>
      <c r="D22" s="237" t="s">
        <v>325</v>
      </c>
      <c r="E22" s="238" t="s">
        <v>325</v>
      </c>
      <c r="F22" s="228" t="s">
        <v>326</v>
      </c>
      <c r="G22" s="219" t="s">
        <v>326</v>
      </c>
      <c r="H22" s="219" t="s">
        <v>326</v>
      </c>
      <c r="I22" s="219" t="s">
        <v>326</v>
      </c>
      <c r="J22" s="219" t="s">
        <v>326</v>
      </c>
      <c r="K22" s="232" t="s">
        <v>326</v>
      </c>
      <c r="L22" s="230" t="s">
        <v>326</v>
      </c>
      <c r="M22" s="219" t="s">
        <v>326</v>
      </c>
      <c r="N22" s="219" t="s">
        <v>326</v>
      </c>
      <c r="O22" s="219" t="s">
        <v>326</v>
      </c>
      <c r="P22" s="219" t="s">
        <v>326</v>
      </c>
      <c r="Q22" s="232" t="s">
        <v>326</v>
      </c>
      <c r="R22" s="228" t="s">
        <v>326</v>
      </c>
      <c r="S22" s="219" t="s">
        <v>326</v>
      </c>
      <c r="T22" s="219" t="s">
        <v>326</v>
      </c>
      <c r="U22" s="219" t="s">
        <v>326</v>
      </c>
      <c r="V22" s="219" t="s">
        <v>326</v>
      </c>
      <c r="W22" s="229" t="s">
        <v>326</v>
      </c>
      <c r="X22" s="228" t="s">
        <v>326</v>
      </c>
      <c r="Y22" s="219" t="s">
        <v>326</v>
      </c>
      <c r="Z22" s="219" t="s">
        <v>326</v>
      </c>
      <c r="AA22" s="219" t="s">
        <v>326</v>
      </c>
      <c r="AB22" s="219" t="s">
        <v>326</v>
      </c>
      <c r="AC22" s="229" t="s">
        <v>326</v>
      </c>
      <c r="AD22" s="228" t="s">
        <v>326</v>
      </c>
      <c r="AE22" s="219" t="s">
        <v>326</v>
      </c>
      <c r="AF22" s="219" t="s">
        <v>326</v>
      </c>
      <c r="AG22" s="219" t="s">
        <v>326</v>
      </c>
      <c r="AH22" s="219" t="s">
        <v>326</v>
      </c>
      <c r="AI22" s="229" t="s">
        <v>326</v>
      </c>
    </row>
    <row r="23" spans="1:35" s="212" customFormat="1" ht="45" customHeight="1">
      <c r="A23" s="233" t="s">
        <v>337</v>
      </c>
      <c r="B23" s="204" t="s">
        <v>338</v>
      </c>
      <c r="C23" s="205"/>
      <c r="D23" s="205"/>
      <c r="E23" s="206"/>
      <c r="F23" s="207"/>
      <c r="G23" s="209"/>
      <c r="H23" s="209"/>
      <c r="I23" s="209"/>
      <c r="J23" s="209"/>
      <c r="K23" s="210"/>
      <c r="L23" s="211"/>
      <c r="M23" s="209"/>
      <c r="N23" s="209"/>
      <c r="O23" s="209"/>
      <c r="P23" s="209"/>
      <c r="Q23" s="210"/>
      <c r="R23" s="207"/>
      <c r="S23" s="209"/>
      <c r="T23" s="209"/>
      <c r="U23" s="209"/>
      <c r="V23" s="209"/>
      <c r="W23" s="210"/>
      <c r="X23" s="207"/>
      <c r="Y23" s="209"/>
      <c r="Z23" s="209"/>
      <c r="AA23" s="209"/>
      <c r="AB23" s="209"/>
      <c r="AC23" s="210"/>
      <c r="AD23" s="207"/>
      <c r="AE23" s="209"/>
      <c r="AF23" s="209"/>
      <c r="AG23" s="209"/>
      <c r="AH23" s="209"/>
      <c r="AI23" s="210"/>
    </row>
    <row r="24" spans="1:35" s="239" customFormat="1" ht="15">
      <c r="A24" s="235"/>
      <c r="B24" s="236" t="s">
        <v>325</v>
      </c>
      <c r="C24" s="215" t="s">
        <v>325</v>
      </c>
      <c r="D24" s="237" t="s">
        <v>325</v>
      </c>
      <c r="E24" s="238" t="s">
        <v>325</v>
      </c>
      <c r="F24" s="228" t="s">
        <v>326</v>
      </c>
      <c r="G24" s="219" t="s">
        <v>326</v>
      </c>
      <c r="H24" s="219" t="s">
        <v>326</v>
      </c>
      <c r="I24" s="219" t="s">
        <v>326</v>
      </c>
      <c r="J24" s="219" t="s">
        <v>326</v>
      </c>
      <c r="K24" s="232" t="s">
        <v>326</v>
      </c>
      <c r="L24" s="230" t="s">
        <v>326</v>
      </c>
      <c r="M24" s="219" t="s">
        <v>326</v>
      </c>
      <c r="N24" s="219" t="s">
        <v>326</v>
      </c>
      <c r="O24" s="219" t="s">
        <v>326</v>
      </c>
      <c r="P24" s="219" t="s">
        <v>326</v>
      </c>
      <c r="Q24" s="232" t="s">
        <v>326</v>
      </c>
      <c r="R24" s="228" t="s">
        <v>326</v>
      </c>
      <c r="S24" s="219" t="s">
        <v>326</v>
      </c>
      <c r="T24" s="219" t="s">
        <v>326</v>
      </c>
      <c r="U24" s="219" t="s">
        <v>326</v>
      </c>
      <c r="V24" s="219" t="s">
        <v>326</v>
      </c>
      <c r="W24" s="229" t="s">
        <v>326</v>
      </c>
      <c r="X24" s="228" t="s">
        <v>326</v>
      </c>
      <c r="Y24" s="219" t="s">
        <v>326</v>
      </c>
      <c r="Z24" s="219" t="s">
        <v>326</v>
      </c>
      <c r="AA24" s="219" t="s">
        <v>326</v>
      </c>
      <c r="AB24" s="219" t="s">
        <v>326</v>
      </c>
      <c r="AC24" s="229" t="s">
        <v>326</v>
      </c>
      <c r="AD24" s="228" t="s">
        <v>326</v>
      </c>
      <c r="AE24" s="219" t="s">
        <v>326</v>
      </c>
      <c r="AF24" s="219" t="s">
        <v>326</v>
      </c>
      <c r="AG24" s="219" t="s">
        <v>326</v>
      </c>
      <c r="AH24" s="219" t="s">
        <v>326</v>
      </c>
      <c r="AI24" s="229" t="s">
        <v>326</v>
      </c>
    </row>
    <row r="25" spans="1:35" s="212" customFormat="1" ht="30.75" customHeight="1">
      <c r="A25" s="233" t="s">
        <v>339</v>
      </c>
      <c r="B25" s="204" t="s">
        <v>340</v>
      </c>
      <c r="C25" s="205"/>
      <c r="D25" s="205"/>
      <c r="E25" s="206"/>
      <c r="F25" s="242"/>
      <c r="G25" s="243"/>
      <c r="H25" s="243"/>
      <c r="I25" s="243"/>
      <c r="J25" s="243"/>
      <c r="K25" s="244"/>
      <c r="L25" s="211"/>
      <c r="M25" s="209"/>
      <c r="N25" s="209"/>
      <c r="O25" s="209"/>
      <c r="P25" s="209"/>
      <c r="Q25" s="210"/>
      <c r="R25" s="207"/>
      <c r="S25" s="209"/>
      <c r="T25" s="209"/>
      <c r="U25" s="209"/>
      <c r="V25" s="209"/>
      <c r="W25" s="210"/>
      <c r="X25" s="207"/>
      <c r="Y25" s="209"/>
      <c r="Z25" s="209"/>
      <c r="AA25" s="209"/>
      <c r="AB25" s="209"/>
      <c r="AC25" s="210"/>
      <c r="AD25" s="207"/>
      <c r="AE25" s="209"/>
      <c r="AF25" s="209"/>
      <c r="AG25" s="209"/>
      <c r="AH25" s="209"/>
      <c r="AI25" s="210"/>
    </row>
    <row r="26" spans="1:35" ht="45">
      <c r="A26" s="213"/>
      <c r="B26" s="245" t="s">
        <v>341</v>
      </c>
      <c r="C26" s="215" t="s">
        <v>325</v>
      </c>
      <c r="D26" s="237" t="s">
        <v>325</v>
      </c>
      <c r="E26" s="238" t="s">
        <v>325</v>
      </c>
      <c r="F26" s="228" t="s">
        <v>326</v>
      </c>
      <c r="G26" s="219" t="s">
        <v>326</v>
      </c>
      <c r="H26" s="219" t="s">
        <v>326</v>
      </c>
      <c r="I26" s="219" t="s">
        <v>326</v>
      </c>
      <c r="J26" s="219" t="s">
        <v>326</v>
      </c>
      <c r="K26" s="220" t="str">
        <f>G26</f>
        <v>–</v>
      </c>
      <c r="L26" s="221" t="s">
        <v>545</v>
      </c>
      <c r="M26" s="218">
        <v>2709.2</v>
      </c>
      <c r="N26" s="219" t="s">
        <v>326</v>
      </c>
      <c r="O26" s="219" t="s">
        <v>326</v>
      </c>
      <c r="P26" s="219" t="s">
        <v>326</v>
      </c>
      <c r="Q26" s="218">
        <f>SUM(M26:P26)</f>
        <v>2709.2</v>
      </c>
      <c r="R26" s="228" t="s">
        <v>326</v>
      </c>
      <c r="S26" s="219" t="s">
        <v>326</v>
      </c>
      <c r="T26" s="219" t="s">
        <v>326</v>
      </c>
      <c r="U26" s="219" t="s">
        <v>326</v>
      </c>
      <c r="V26" s="219" t="s">
        <v>326</v>
      </c>
      <c r="W26" s="229" t="s">
        <v>326</v>
      </c>
      <c r="X26" s="228" t="s">
        <v>326</v>
      </c>
      <c r="Y26" s="219" t="s">
        <v>326</v>
      </c>
      <c r="Z26" s="219" t="s">
        <v>326</v>
      </c>
      <c r="AA26" s="219" t="s">
        <v>326</v>
      </c>
      <c r="AB26" s="219" t="s">
        <v>326</v>
      </c>
      <c r="AC26" s="229" t="s">
        <v>326</v>
      </c>
      <c r="AD26" s="219" t="s">
        <v>326</v>
      </c>
      <c r="AE26" s="219" t="s">
        <v>326</v>
      </c>
      <c r="AF26" s="219" t="s">
        <v>326</v>
      </c>
      <c r="AG26" s="219" t="s">
        <v>326</v>
      </c>
      <c r="AH26" s="219" t="s">
        <v>326</v>
      </c>
      <c r="AI26" s="219" t="s">
        <v>326</v>
      </c>
    </row>
    <row r="27" spans="1:35" ht="30">
      <c r="A27" s="213"/>
      <c r="B27" s="245" t="s">
        <v>343</v>
      </c>
      <c r="C27" s="246">
        <f>W27/D27</f>
        <v>1.8945618342451718</v>
      </c>
      <c r="D27" s="247">
        <v>2586.35</v>
      </c>
      <c r="E27" s="248" t="s">
        <v>546</v>
      </c>
      <c r="F27" s="228" t="s">
        <v>326</v>
      </c>
      <c r="G27" s="219" t="s">
        <v>326</v>
      </c>
      <c r="H27" s="219" t="s">
        <v>326</v>
      </c>
      <c r="I27" s="219" t="s">
        <v>326</v>
      </c>
      <c r="J27" s="219" t="s">
        <v>326</v>
      </c>
      <c r="K27" s="232" t="s">
        <v>326</v>
      </c>
      <c r="L27" s="230" t="s">
        <v>326</v>
      </c>
      <c r="M27" s="219" t="s">
        <v>326</v>
      </c>
      <c r="N27" s="219" t="s">
        <v>326</v>
      </c>
      <c r="O27" s="219" t="s">
        <v>326</v>
      </c>
      <c r="P27" s="219" t="s">
        <v>326</v>
      </c>
      <c r="Q27" s="232" t="s">
        <v>326</v>
      </c>
      <c r="R27" s="249" t="s">
        <v>547</v>
      </c>
      <c r="S27" s="218">
        <v>4900</v>
      </c>
      <c r="T27" s="219" t="s">
        <v>326</v>
      </c>
      <c r="U27" s="219" t="s">
        <v>326</v>
      </c>
      <c r="V27" s="219" t="s">
        <v>326</v>
      </c>
      <c r="W27" s="250">
        <f>SUM(S27:V27)</f>
        <v>4900</v>
      </c>
      <c r="X27" s="249" t="s">
        <v>548</v>
      </c>
      <c r="Y27" s="218">
        <v>460</v>
      </c>
      <c r="Z27" s="219" t="s">
        <v>326</v>
      </c>
      <c r="AA27" s="219" t="s">
        <v>326</v>
      </c>
      <c r="AB27" s="219" t="s">
        <v>326</v>
      </c>
      <c r="AC27" s="251">
        <f>SUM(Y27:AB27)</f>
        <v>460</v>
      </c>
      <c r="AD27" s="217" t="s">
        <v>549</v>
      </c>
      <c r="AE27" s="218">
        <v>5239.2</v>
      </c>
      <c r="AF27" s="219" t="s">
        <v>326</v>
      </c>
      <c r="AG27" s="219" t="s">
        <v>326</v>
      </c>
      <c r="AH27" s="219" t="s">
        <v>326</v>
      </c>
      <c r="AI27" s="220">
        <f>SUM(AE27:AH27)</f>
        <v>5239.2</v>
      </c>
    </row>
    <row r="28" spans="1:35" s="212" customFormat="1" ht="33" customHeight="1">
      <c r="A28" s="233" t="s">
        <v>344</v>
      </c>
      <c r="B28" s="204" t="s">
        <v>345</v>
      </c>
      <c r="C28" s="252"/>
      <c r="D28" s="252"/>
      <c r="E28" s="253"/>
      <c r="F28" s="254"/>
      <c r="G28" s="252"/>
      <c r="H28" s="255"/>
      <c r="I28" s="255"/>
      <c r="J28" s="255"/>
      <c r="K28" s="256"/>
      <c r="L28" s="240"/>
      <c r="M28" s="209"/>
      <c r="N28" s="209"/>
      <c r="O28" s="209"/>
      <c r="P28" s="209"/>
      <c r="Q28" s="210"/>
      <c r="R28" s="241"/>
      <c r="S28" s="209"/>
      <c r="T28" s="209"/>
      <c r="U28" s="209"/>
      <c r="V28" s="209"/>
      <c r="W28" s="210"/>
      <c r="X28" s="241"/>
      <c r="Y28" s="209"/>
      <c r="Z28" s="209"/>
      <c r="AA28" s="209"/>
      <c r="AB28" s="209"/>
      <c r="AC28" s="210"/>
      <c r="AD28" s="241"/>
      <c r="AE28" s="209"/>
      <c r="AF28" s="209"/>
      <c r="AG28" s="209"/>
      <c r="AH28" s="209"/>
      <c r="AI28" s="210"/>
    </row>
    <row r="29" spans="1:35" s="239" customFormat="1" ht="34.5" customHeight="1">
      <c r="A29" s="235"/>
      <c r="B29" s="257" t="s">
        <v>346</v>
      </c>
      <c r="C29" s="215" t="s">
        <v>325</v>
      </c>
      <c r="D29" s="237" t="s">
        <v>325</v>
      </c>
      <c r="E29" s="238" t="s">
        <v>325</v>
      </c>
      <c r="F29" s="249" t="s">
        <v>550</v>
      </c>
      <c r="G29" s="258">
        <v>3377.59406</v>
      </c>
      <c r="H29" s="219" t="s">
        <v>326</v>
      </c>
      <c r="I29" s="219" t="s">
        <v>326</v>
      </c>
      <c r="J29" s="219" t="s">
        <v>326</v>
      </c>
      <c r="K29" s="259">
        <f>SUM(G29:J29)</f>
        <v>3377.59406</v>
      </c>
      <c r="L29" s="251" t="s">
        <v>550</v>
      </c>
      <c r="M29" s="258">
        <v>3600.51526</v>
      </c>
      <c r="N29" s="219" t="s">
        <v>326</v>
      </c>
      <c r="O29" s="219" t="s">
        <v>326</v>
      </c>
      <c r="P29" s="219" t="s">
        <v>326</v>
      </c>
      <c r="Q29" s="259">
        <f>SUM(M29:P29)</f>
        <v>3600.51526</v>
      </c>
      <c r="R29" s="249" t="s">
        <v>550</v>
      </c>
      <c r="S29" s="258">
        <v>3859.75236</v>
      </c>
      <c r="T29" s="227"/>
      <c r="U29" s="227"/>
      <c r="V29" s="227"/>
      <c r="W29" s="229">
        <f>SUM(S29:V29)</f>
        <v>3859.75236</v>
      </c>
      <c r="X29" s="249" t="s">
        <v>550</v>
      </c>
      <c r="Y29" s="258">
        <v>2502.2</v>
      </c>
      <c r="Z29" s="219" t="s">
        <v>326</v>
      </c>
      <c r="AA29" s="219" t="s">
        <v>326</v>
      </c>
      <c r="AB29" s="219" t="s">
        <v>326</v>
      </c>
      <c r="AC29" s="259">
        <f>SUM(Y29:AB29)</f>
        <v>2502.2</v>
      </c>
      <c r="AD29" s="249" t="s">
        <v>550</v>
      </c>
      <c r="AE29" s="258">
        <v>2502.2</v>
      </c>
      <c r="AF29" s="219" t="s">
        <v>326</v>
      </c>
      <c r="AG29" s="219" t="s">
        <v>326</v>
      </c>
      <c r="AH29" s="219" t="s">
        <v>326</v>
      </c>
      <c r="AI29" s="220">
        <f>SUM(AE29:AH29)</f>
        <v>2502.2</v>
      </c>
    </row>
    <row r="30" spans="1:35" s="212" customFormat="1" ht="47.25" customHeight="1">
      <c r="A30" s="233" t="s">
        <v>347</v>
      </c>
      <c r="B30" s="204" t="s">
        <v>348</v>
      </c>
      <c r="C30" s="205"/>
      <c r="D30" s="205"/>
      <c r="E30" s="206"/>
      <c r="F30" s="207"/>
      <c r="G30" s="205"/>
      <c r="H30" s="209"/>
      <c r="I30" s="209"/>
      <c r="J30" s="209"/>
      <c r="K30" s="210"/>
      <c r="L30" s="240"/>
      <c r="M30" s="209"/>
      <c r="N30" s="209"/>
      <c r="O30" s="209"/>
      <c r="P30" s="209"/>
      <c r="Q30" s="210"/>
      <c r="R30" s="241"/>
      <c r="S30" s="209"/>
      <c r="T30" s="209"/>
      <c r="U30" s="209"/>
      <c r="V30" s="209"/>
      <c r="W30" s="210"/>
      <c r="X30" s="241"/>
      <c r="Y30" s="209"/>
      <c r="Z30" s="209"/>
      <c r="AA30" s="209"/>
      <c r="AB30" s="209"/>
      <c r="AC30" s="210"/>
      <c r="AD30" s="241"/>
      <c r="AE30" s="209"/>
      <c r="AF30" s="209"/>
      <c r="AG30" s="209"/>
      <c r="AH30" s="209"/>
      <c r="AI30" s="210"/>
    </row>
    <row r="31" spans="1:35" s="239" customFormat="1" ht="15.75" thickBot="1">
      <c r="A31" s="260"/>
      <c r="B31" s="261" t="s">
        <v>325</v>
      </c>
      <c r="C31" s="262" t="s">
        <v>325</v>
      </c>
      <c r="D31" s="263" t="s">
        <v>325</v>
      </c>
      <c r="E31" s="264" t="s">
        <v>325</v>
      </c>
      <c r="F31" s="265" t="s">
        <v>326</v>
      </c>
      <c r="G31" s="266" t="s">
        <v>326</v>
      </c>
      <c r="H31" s="266" t="s">
        <v>326</v>
      </c>
      <c r="I31" s="266" t="s">
        <v>326</v>
      </c>
      <c r="J31" s="266" t="s">
        <v>326</v>
      </c>
      <c r="K31" s="267" t="s">
        <v>326</v>
      </c>
      <c r="L31" s="268" t="s">
        <v>326</v>
      </c>
      <c r="M31" s="266" t="s">
        <v>326</v>
      </c>
      <c r="N31" s="266" t="s">
        <v>326</v>
      </c>
      <c r="O31" s="266" t="s">
        <v>326</v>
      </c>
      <c r="P31" s="266" t="s">
        <v>326</v>
      </c>
      <c r="Q31" s="267" t="s">
        <v>326</v>
      </c>
      <c r="R31" s="265" t="s">
        <v>326</v>
      </c>
      <c r="S31" s="266" t="s">
        <v>326</v>
      </c>
      <c r="T31" s="266" t="s">
        <v>326</v>
      </c>
      <c r="U31" s="266" t="s">
        <v>326</v>
      </c>
      <c r="V31" s="266" t="s">
        <v>326</v>
      </c>
      <c r="W31" s="269" t="s">
        <v>326</v>
      </c>
      <c r="X31" s="265" t="s">
        <v>326</v>
      </c>
      <c r="Y31" s="266" t="s">
        <v>326</v>
      </c>
      <c r="Z31" s="266" t="s">
        <v>326</v>
      </c>
      <c r="AA31" s="266" t="s">
        <v>326</v>
      </c>
      <c r="AB31" s="266" t="s">
        <v>326</v>
      </c>
      <c r="AC31" s="269" t="s">
        <v>326</v>
      </c>
      <c r="AD31" s="265" t="s">
        <v>326</v>
      </c>
      <c r="AE31" s="266" t="s">
        <v>326</v>
      </c>
      <c r="AF31" s="266" t="s">
        <v>326</v>
      </c>
      <c r="AG31" s="266" t="s">
        <v>326</v>
      </c>
      <c r="AH31" s="266" t="s">
        <v>326</v>
      </c>
      <c r="AI31" s="269" t="s">
        <v>326</v>
      </c>
    </row>
    <row r="32" spans="1:17" ht="30" customHeight="1">
      <c r="A32" s="270" t="s">
        <v>349</v>
      </c>
      <c r="B32" s="479" t="s">
        <v>350</v>
      </c>
      <c r="C32" s="479"/>
      <c r="D32" s="479"/>
      <c r="E32" s="479"/>
      <c r="F32" s="479"/>
      <c r="G32" s="479"/>
      <c r="H32" s="479"/>
      <c r="I32" s="479"/>
      <c r="J32" s="479"/>
      <c r="K32" s="479"/>
      <c r="L32" s="271"/>
      <c r="M32" s="271"/>
      <c r="N32" s="271"/>
      <c r="O32" s="271"/>
      <c r="P32" s="271"/>
      <c r="Q32" s="271"/>
    </row>
    <row r="33" spans="1:19" ht="21" customHeight="1">
      <c r="A33" s="270" t="s">
        <v>351</v>
      </c>
      <c r="B33" s="189" t="s">
        <v>352</v>
      </c>
      <c r="O33" s="272"/>
      <c r="P33" s="272"/>
      <c r="S33" s="273"/>
    </row>
    <row r="34" spans="1:7" ht="21" customHeight="1">
      <c r="A34" s="270"/>
      <c r="G34" s="274"/>
    </row>
    <row r="36" ht="15">
      <c r="B36" s="189" t="s">
        <v>353</v>
      </c>
    </row>
    <row r="37" spans="2:3" ht="15">
      <c r="B37" s="480" t="s">
        <v>354</v>
      </c>
      <c r="C37" s="480"/>
    </row>
    <row r="38" ht="15">
      <c r="B38" s="275"/>
    </row>
    <row r="39" spans="4:8" ht="15.75">
      <c r="D39" s="276"/>
      <c r="E39" s="276"/>
      <c r="H39" s="277"/>
    </row>
    <row r="40" spans="2:5" ht="15">
      <c r="B40" s="189" t="s">
        <v>355</v>
      </c>
      <c r="D40" s="278" t="s">
        <v>356</v>
      </c>
      <c r="E40" s="277"/>
    </row>
    <row r="41" spans="2:5" ht="15">
      <c r="B41" s="189" t="s">
        <v>357</v>
      </c>
      <c r="D41" s="278" t="s">
        <v>358</v>
      </c>
      <c r="E41" s="277"/>
    </row>
    <row r="42" spans="2:5" ht="15">
      <c r="B42" s="279" t="s">
        <v>551</v>
      </c>
      <c r="D42" s="278" t="s">
        <v>552</v>
      </c>
      <c r="E42" s="277"/>
    </row>
    <row r="43" spans="2:5" ht="15">
      <c r="B43" s="189" t="s">
        <v>359</v>
      </c>
      <c r="D43" s="280" t="s">
        <v>360</v>
      </c>
      <c r="E43" s="277"/>
    </row>
    <row r="44" ht="15">
      <c r="G44" s="281"/>
    </row>
    <row r="45" spans="2:4" ht="15">
      <c r="B45" s="189" t="s">
        <v>553</v>
      </c>
      <c r="D45" s="189" t="s">
        <v>554</v>
      </c>
    </row>
    <row r="47" spans="2:19" ht="15">
      <c r="B47" s="282" t="s">
        <v>361</v>
      </c>
      <c r="R47" s="189"/>
      <c r="S47" s="189"/>
    </row>
    <row r="48" spans="2:19" ht="15">
      <c r="B48" s="277" t="s">
        <v>362</v>
      </c>
      <c r="R48" s="189"/>
      <c r="S48" s="189"/>
    </row>
    <row r="49" spans="2:19" ht="15">
      <c r="B49" s="277" t="s">
        <v>363</v>
      </c>
      <c r="R49" s="189"/>
      <c r="S49" s="189"/>
    </row>
    <row r="50" spans="2:19" ht="15">
      <c r="B50" s="277"/>
      <c r="R50" s="189"/>
      <c r="S50" s="189"/>
    </row>
    <row r="51" spans="2:19" ht="15">
      <c r="B51" s="277"/>
      <c r="R51" s="189"/>
      <c r="S51" s="189"/>
    </row>
    <row r="52" spans="2:19" ht="15">
      <c r="B52" s="277"/>
      <c r="R52" s="189"/>
      <c r="S52" s="189"/>
    </row>
    <row r="53" spans="2:19" ht="15">
      <c r="B53" s="277"/>
      <c r="R53" s="189"/>
      <c r="S53" s="189"/>
    </row>
    <row r="54" spans="2:19" ht="15">
      <c r="B54" s="277"/>
      <c r="R54" s="189"/>
      <c r="S54" s="189"/>
    </row>
    <row r="56" spans="2:19" ht="15">
      <c r="B56" s="277" t="s">
        <v>555</v>
      </c>
      <c r="R56" s="189"/>
      <c r="S56" s="189"/>
    </row>
    <row r="57" spans="2:19" ht="15">
      <c r="B57" s="282" t="s">
        <v>556</v>
      </c>
      <c r="R57" s="189"/>
      <c r="S57" s="189"/>
    </row>
    <row r="58" spans="2:19" ht="15">
      <c r="B58" s="277"/>
      <c r="R58" s="189"/>
      <c r="S58" s="189"/>
    </row>
    <row r="59" spans="2:19" ht="15">
      <c r="B59" s="277"/>
      <c r="R59" s="189"/>
      <c r="S59" s="189"/>
    </row>
    <row r="60" spans="2:19" ht="15">
      <c r="B60" s="277" t="s">
        <v>364</v>
      </c>
      <c r="R60" s="189"/>
      <c r="S60" s="189"/>
    </row>
    <row r="61" spans="2:19" ht="15">
      <c r="B61" s="277"/>
      <c r="R61" s="189"/>
      <c r="S61" s="189"/>
    </row>
    <row r="62" spans="2:19" ht="15">
      <c r="B62" s="277"/>
      <c r="R62" s="189"/>
      <c r="S62" s="189"/>
    </row>
    <row r="63" spans="2:19" ht="15">
      <c r="B63" s="277"/>
      <c r="R63" s="189"/>
      <c r="S63" s="189"/>
    </row>
    <row r="64" spans="2:19" ht="15">
      <c r="B64" s="277"/>
      <c r="R64" s="189"/>
      <c r="S64" s="189"/>
    </row>
    <row r="65" spans="2:19" ht="15">
      <c r="B65" s="277"/>
      <c r="R65" s="189"/>
      <c r="S65" s="189"/>
    </row>
    <row r="66" spans="2:19" ht="15">
      <c r="B66" s="277"/>
      <c r="R66" s="189"/>
      <c r="S66" s="189"/>
    </row>
    <row r="67" spans="2:19" ht="15">
      <c r="B67" s="277"/>
      <c r="R67" s="189"/>
      <c r="S67" s="189"/>
    </row>
    <row r="68" spans="2:19" ht="15">
      <c r="B68" s="277" t="s">
        <v>557</v>
      </c>
      <c r="R68" s="189"/>
      <c r="S68" s="189"/>
    </row>
    <row r="69" spans="2:19" ht="15">
      <c r="B69" s="282" t="s">
        <v>558</v>
      </c>
      <c r="R69" s="189"/>
      <c r="S69" s="189"/>
    </row>
    <row r="70" spans="2:19" ht="15">
      <c r="B70" s="277" t="s">
        <v>365</v>
      </c>
      <c r="R70" s="189"/>
      <c r="S70" s="189"/>
    </row>
    <row r="71" spans="2:19" ht="15">
      <c r="B71" s="277"/>
      <c r="R71" s="189"/>
      <c r="S71" s="189"/>
    </row>
    <row r="72" spans="2:19" ht="15">
      <c r="B72" s="277" t="s">
        <v>366</v>
      </c>
      <c r="R72" s="189"/>
      <c r="S72" s="189"/>
    </row>
    <row r="73" spans="2:19" ht="15">
      <c r="B73" s="277" t="s">
        <v>367</v>
      </c>
      <c r="R73" s="189"/>
      <c r="S73" s="189"/>
    </row>
    <row r="74" spans="2:19" ht="15">
      <c r="B74" s="277"/>
      <c r="R74" s="189"/>
      <c r="S74" s="189"/>
    </row>
    <row r="75" spans="2:19" ht="15">
      <c r="B75" s="277"/>
      <c r="R75" s="189"/>
      <c r="S75" s="189"/>
    </row>
    <row r="76" spans="2:19" ht="15">
      <c r="B76" s="277"/>
      <c r="R76" s="189"/>
      <c r="S76" s="189"/>
    </row>
    <row r="77" spans="2:19" ht="15">
      <c r="B77" s="277"/>
      <c r="R77" s="189"/>
      <c r="S77" s="189"/>
    </row>
    <row r="78" spans="2:19" ht="15">
      <c r="B78" s="277"/>
      <c r="R78" s="189"/>
      <c r="S78" s="189"/>
    </row>
    <row r="79" spans="2:19" ht="15">
      <c r="B79" s="277" t="s">
        <v>559</v>
      </c>
      <c r="R79" s="189"/>
      <c r="S79" s="189"/>
    </row>
    <row r="80" spans="2:19" ht="15">
      <c r="B80" s="282" t="s">
        <v>560</v>
      </c>
      <c r="R80" s="189"/>
      <c r="S80" s="189"/>
    </row>
    <row r="81" spans="2:19" ht="15">
      <c r="B81" s="282" t="s">
        <v>561</v>
      </c>
      <c r="R81" s="189"/>
      <c r="S81" s="189"/>
    </row>
    <row r="82" spans="2:19" ht="15">
      <c r="B82" s="277" t="s">
        <v>368</v>
      </c>
      <c r="R82" s="189"/>
      <c r="S82" s="189"/>
    </row>
  </sheetData>
  <sheetProtection/>
  <mergeCells count="26">
    <mergeCell ref="A6:AI6"/>
    <mergeCell ref="A7:I7"/>
    <mergeCell ref="A8:I8"/>
    <mergeCell ref="A10:A12"/>
    <mergeCell ref="B10:B12"/>
    <mergeCell ref="C10:C12"/>
    <mergeCell ref="D10:E10"/>
    <mergeCell ref="F10:K10"/>
    <mergeCell ref="L10:Q10"/>
    <mergeCell ref="R10:W10"/>
    <mergeCell ref="X10:AC10"/>
    <mergeCell ref="AD10:AI10"/>
    <mergeCell ref="D11:D12"/>
    <mergeCell ref="E11:E12"/>
    <mergeCell ref="F11:F12"/>
    <mergeCell ref="G11:K11"/>
    <mergeCell ref="L11:L12"/>
    <mergeCell ref="M11:Q11"/>
    <mergeCell ref="R11:R12"/>
    <mergeCell ref="S11:W11"/>
    <mergeCell ref="X11:X12"/>
    <mergeCell ref="Y11:AC11"/>
    <mergeCell ref="AD11:AD12"/>
    <mergeCell ref="AE11:AI11"/>
    <mergeCell ref="B32:K32"/>
    <mergeCell ref="B37:C37"/>
  </mergeCells>
  <conditionalFormatting sqref="G29">
    <cfRule type="cellIs" priority="7" dxfId="7" operator="equal" stopIfTrue="1">
      <formula>0</formula>
    </cfRule>
  </conditionalFormatting>
  <conditionalFormatting sqref="M29">
    <cfRule type="cellIs" priority="6" dxfId="7" operator="equal" stopIfTrue="1">
      <formula>0</formula>
    </cfRule>
  </conditionalFormatting>
  <conditionalFormatting sqref="S29">
    <cfRule type="cellIs" priority="5" dxfId="7" operator="equal" stopIfTrue="1">
      <formula>0</formula>
    </cfRule>
  </conditionalFormatting>
  <conditionalFormatting sqref="Y29">
    <cfRule type="cellIs" priority="4" dxfId="7" operator="equal" stopIfTrue="1">
      <formula>0</formula>
    </cfRule>
  </conditionalFormatting>
  <conditionalFormatting sqref="AE29">
    <cfRule type="cellIs" priority="3" dxfId="7" operator="equal" stopIfTrue="1">
      <formula>0</formula>
    </cfRule>
  </conditionalFormatting>
  <conditionalFormatting sqref="M29">
    <cfRule type="cellIs" priority="2" dxfId="7" operator="equal" stopIfTrue="1">
      <formula>0</formula>
    </cfRule>
  </conditionalFormatting>
  <conditionalFormatting sqref="S29">
    <cfRule type="cellIs" priority="1" dxfId="7" operator="equal" stopIfTrue="1">
      <formula>0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4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view="pageBreakPreview" zoomScale="55" zoomScaleNormal="75" zoomScaleSheetLayoutView="55" zoomScalePageLayoutView="0" workbookViewId="0" topLeftCell="A24">
      <selection activeCell="B46" sqref="B46:E46"/>
    </sheetView>
  </sheetViews>
  <sheetFormatPr defaultColWidth="9.140625" defaultRowHeight="15"/>
  <cols>
    <col min="1" max="1" width="4.8515625" style="277" customWidth="1"/>
    <col min="2" max="2" width="60.421875" style="277" customWidth="1"/>
    <col min="3" max="3" width="38.28125" style="277" customWidth="1"/>
    <col min="4" max="4" width="19.140625" style="277" customWidth="1"/>
    <col min="5" max="5" width="18.00390625" style="277" customWidth="1"/>
    <col min="6" max="6" width="18.8515625" style="277" customWidth="1"/>
    <col min="7" max="7" width="18.28125" style="277" customWidth="1"/>
    <col min="8" max="9" width="18.421875" style="283" hidden="1" customWidth="1"/>
    <col min="10" max="23" width="9.140625" style="284" customWidth="1"/>
    <col min="24" max="16384" width="9.140625" style="277" customWidth="1"/>
  </cols>
  <sheetData>
    <row r="1" spans="1:9" ht="15">
      <c r="A1" s="189"/>
      <c r="B1" s="189"/>
      <c r="C1" s="189"/>
      <c r="D1" s="189"/>
      <c r="E1" s="189"/>
      <c r="F1" s="189"/>
      <c r="G1" s="192"/>
      <c r="I1" s="192" t="s">
        <v>562</v>
      </c>
    </row>
    <row r="2" spans="1:9" ht="15">
      <c r="A2" s="189"/>
      <c r="B2" s="189"/>
      <c r="C2" s="189"/>
      <c r="D2" s="189"/>
      <c r="E2" s="189"/>
      <c r="F2" s="189"/>
      <c r="G2" s="192"/>
      <c r="I2" s="192" t="s">
        <v>299</v>
      </c>
    </row>
    <row r="3" spans="1:9" ht="15">
      <c r="A3" s="189"/>
      <c r="B3" s="189"/>
      <c r="C3" s="189"/>
      <c r="D3" s="189"/>
      <c r="E3" s="189"/>
      <c r="F3" s="189"/>
      <c r="G3" s="192"/>
      <c r="I3" s="192" t="s">
        <v>300</v>
      </c>
    </row>
    <row r="4" spans="1:9" ht="15">
      <c r="A4" s="189"/>
      <c r="B4" s="189"/>
      <c r="C4" s="192"/>
      <c r="D4" s="192"/>
      <c r="E4" s="189"/>
      <c r="F4" s="189"/>
      <c r="G4" s="192"/>
      <c r="I4" s="192" t="s">
        <v>563</v>
      </c>
    </row>
    <row r="5" spans="1:7" ht="15">
      <c r="A5" s="189"/>
      <c r="B5" s="189"/>
      <c r="C5" s="189"/>
      <c r="D5" s="189"/>
      <c r="E5" s="189"/>
      <c r="F5" s="189"/>
      <c r="G5" s="189"/>
    </row>
    <row r="6" spans="1:9" ht="65.25" customHeight="1">
      <c r="A6" s="489" t="s">
        <v>564</v>
      </c>
      <c r="B6" s="489"/>
      <c r="C6" s="489"/>
      <c r="D6" s="489"/>
      <c r="E6" s="489"/>
      <c r="F6" s="489"/>
      <c r="G6" s="489"/>
      <c r="H6" s="490"/>
      <c r="I6" s="490"/>
    </row>
    <row r="7" spans="1:23" s="287" customFormat="1" ht="20.25" customHeight="1">
      <c r="A7" s="491" t="s">
        <v>565</v>
      </c>
      <c r="B7" s="491"/>
      <c r="C7" s="491"/>
      <c r="D7" s="491"/>
      <c r="E7" s="491"/>
      <c r="F7" s="491"/>
      <c r="G7" s="195"/>
      <c r="H7" s="285"/>
      <c r="I7" s="285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</row>
    <row r="8" spans="1:23" s="287" customFormat="1" ht="20.25" customHeight="1">
      <c r="A8" s="491" t="s">
        <v>566</v>
      </c>
      <c r="B8" s="491"/>
      <c r="C8" s="491"/>
      <c r="D8" s="491"/>
      <c r="E8" s="491"/>
      <c r="F8" s="491"/>
      <c r="G8" s="195"/>
      <c r="H8" s="285"/>
      <c r="I8" s="285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</row>
    <row r="9" spans="1:7" ht="15.75" thickBot="1">
      <c r="A9" s="189"/>
      <c r="B9" s="499"/>
      <c r="C9" s="499"/>
      <c r="D9" s="499"/>
      <c r="E9" s="499"/>
      <c r="F9" s="499"/>
      <c r="G9" s="189"/>
    </row>
    <row r="10" spans="1:23" s="289" customFormat="1" ht="24.75" customHeight="1">
      <c r="A10" s="500" t="s">
        <v>303</v>
      </c>
      <c r="B10" s="493" t="s">
        <v>304</v>
      </c>
      <c r="C10" s="495" t="s">
        <v>567</v>
      </c>
      <c r="D10" s="495" t="s">
        <v>568</v>
      </c>
      <c r="E10" s="482"/>
      <c r="F10" s="482"/>
      <c r="G10" s="482"/>
      <c r="H10" s="482"/>
      <c r="I10" s="483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</row>
    <row r="11" spans="1:23" s="289" customFormat="1" ht="21.75" customHeight="1">
      <c r="A11" s="501"/>
      <c r="B11" s="477"/>
      <c r="C11" s="496"/>
      <c r="D11" s="477" t="s">
        <v>569</v>
      </c>
      <c r="E11" s="477" t="s">
        <v>570</v>
      </c>
      <c r="F11" s="477" t="s">
        <v>571</v>
      </c>
      <c r="G11" s="477" t="s">
        <v>572</v>
      </c>
      <c r="H11" s="477" t="s">
        <v>573</v>
      </c>
      <c r="I11" s="478" t="s">
        <v>574</v>
      </c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</row>
    <row r="12" spans="1:23" s="291" customFormat="1" ht="52.5" customHeight="1">
      <c r="A12" s="502"/>
      <c r="B12" s="477"/>
      <c r="C12" s="496"/>
      <c r="D12" s="477"/>
      <c r="E12" s="477"/>
      <c r="F12" s="477"/>
      <c r="G12" s="477"/>
      <c r="H12" s="477"/>
      <c r="I12" s="478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</row>
    <row r="13" spans="1:23" s="298" customFormat="1" ht="74.25" customHeight="1">
      <c r="A13" s="292" t="s">
        <v>321</v>
      </c>
      <c r="B13" s="293" t="s">
        <v>575</v>
      </c>
      <c r="C13" s="294"/>
      <c r="D13" s="295"/>
      <c r="E13" s="295"/>
      <c r="F13" s="295"/>
      <c r="G13" s="295"/>
      <c r="H13" s="295"/>
      <c r="I13" s="296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</row>
    <row r="14" spans="1:23" s="287" customFormat="1" ht="30">
      <c r="A14" s="299"/>
      <c r="B14" s="214" t="s">
        <v>324</v>
      </c>
      <c r="C14" s="201" t="s">
        <v>576</v>
      </c>
      <c r="D14" s="300">
        <v>100</v>
      </c>
      <c r="E14" s="300">
        <v>100</v>
      </c>
      <c r="F14" s="300">
        <v>100</v>
      </c>
      <c r="G14" s="300">
        <v>100</v>
      </c>
      <c r="H14" s="300">
        <v>100</v>
      </c>
      <c r="I14" s="301">
        <v>100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</row>
    <row r="15" spans="1:23" s="287" customFormat="1" ht="45">
      <c r="A15" s="299"/>
      <c r="B15" s="214" t="s">
        <v>327</v>
      </c>
      <c r="C15" s="199" t="s">
        <v>577</v>
      </c>
      <c r="D15" s="300">
        <v>100</v>
      </c>
      <c r="E15" s="300" t="s">
        <v>183</v>
      </c>
      <c r="F15" s="300">
        <v>100</v>
      </c>
      <c r="G15" s="300">
        <v>100</v>
      </c>
      <c r="H15" s="300">
        <v>100</v>
      </c>
      <c r="I15" s="301">
        <v>100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</row>
    <row r="16" spans="1:23" s="287" customFormat="1" ht="30">
      <c r="A16" s="299"/>
      <c r="B16" s="214" t="s">
        <v>578</v>
      </c>
      <c r="C16" s="201" t="s">
        <v>579</v>
      </c>
      <c r="D16" s="300">
        <v>100</v>
      </c>
      <c r="E16" s="300">
        <v>100</v>
      </c>
      <c r="F16" s="300">
        <v>100</v>
      </c>
      <c r="G16" s="300">
        <v>100</v>
      </c>
      <c r="H16" s="300">
        <v>100</v>
      </c>
      <c r="I16" s="301">
        <v>100</v>
      </c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</row>
    <row r="17" spans="1:23" s="287" customFormat="1" ht="30">
      <c r="A17" s="299"/>
      <c r="B17" s="214" t="s">
        <v>580</v>
      </c>
      <c r="C17" s="201" t="s">
        <v>576</v>
      </c>
      <c r="D17" s="300">
        <v>100</v>
      </c>
      <c r="E17" s="300">
        <v>100</v>
      </c>
      <c r="F17" s="300">
        <v>100</v>
      </c>
      <c r="G17" s="300">
        <v>100</v>
      </c>
      <c r="H17" s="300">
        <v>100</v>
      </c>
      <c r="I17" s="302" t="s">
        <v>326</v>
      </c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</row>
    <row r="18" spans="1:23" s="287" customFormat="1" ht="15">
      <c r="A18" s="299"/>
      <c r="B18" s="303" t="s">
        <v>332</v>
      </c>
      <c r="C18" s="201" t="s">
        <v>579</v>
      </c>
      <c r="D18" s="300">
        <v>100</v>
      </c>
      <c r="E18" s="300">
        <v>100</v>
      </c>
      <c r="F18" s="304" t="s">
        <v>326</v>
      </c>
      <c r="G18" s="305" t="s">
        <v>326</v>
      </c>
      <c r="H18" s="304" t="s">
        <v>326</v>
      </c>
      <c r="I18" s="302" t="s">
        <v>326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</row>
    <row r="19" spans="1:23" s="298" customFormat="1" ht="28.5">
      <c r="A19" s="306" t="s">
        <v>333</v>
      </c>
      <c r="B19" s="204" t="s">
        <v>334</v>
      </c>
      <c r="C19" s="295"/>
      <c r="D19" s="307"/>
      <c r="E19" s="307"/>
      <c r="F19" s="307"/>
      <c r="G19" s="307"/>
      <c r="H19" s="307"/>
      <c r="I19" s="308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</row>
    <row r="20" spans="1:23" s="287" customFormat="1" ht="15">
      <c r="A20" s="299"/>
      <c r="B20" s="303" t="s">
        <v>325</v>
      </c>
      <c r="C20" s="304" t="s">
        <v>326</v>
      </c>
      <c r="D20" s="304" t="s">
        <v>326</v>
      </c>
      <c r="E20" s="304" t="s">
        <v>326</v>
      </c>
      <c r="F20" s="304" t="s">
        <v>326</v>
      </c>
      <c r="G20" s="305" t="s">
        <v>326</v>
      </c>
      <c r="H20" s="304" t="s">
        <v>326</v>
      </c>
      <c r="I20" s="302" t="s">
        <v>326</v>
      </c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</row>
    <row r="21" spans="1:23" s="298" customFormat="1" ht="57" customHeight="1">
      <c r="A21" s="306" t="s">
        <v>335</v>
      </c>
      <c r="B21" s="204" t="s">
        <v>336</v>
      </c>
      <c r="C21" s="309"/>
      <c r="D21" s="295"/>
      <c r="E21" s="295"/>
      <c r="F21" s="295"/>
      <c r="G21" s="295"/>
      <c r="H21" s="295"/>
      <c r="I21" s="310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</row>
    <row r="22" spans="1:23" s="287" customFormat="1" ht="15">
      <c r="A22" s="299"/>
      <c r="B22" s="303" t="s">
        <v>325</v>
      </c>
      <c r="C22" s="304" t="s">
        <v>326</v>
      </c>
      <c r="D22" s="304" t="s">
        <v>326</v>
      </c>
      <c r="E22" s="304" t="s">
        <v>326</v>
      </c>
      <c r="F22" s="304" t="s">
        <v>326</v>
      </c>
      <c r="G22" s="305" t="s">
        <v>326</v>
      </c>
      <c r="H22" s="304" t="s">
        <v>326</v>
      </c>
      <c r="I22" s="302" t="s">
        <v>326</v>
      </c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</row>
    <row r="23" spans="1:23" s="298" customFormat="1" ht="45" customHeight="1">
      <c r="A23" s="306" t="s">
        <v>337</v>
      </c>
      <c r="B23" s="204" t="s">
        <v>338</v>
      </c>
      <c r="C23" s="295"/>
      <c r="D23" s="295"/>
      <c r="E23" s="295"/>
      <c r="F23" s="295"/>
      <c r="G23" s="295"/>
      <c r="H23" s="295"/>
      <c r="I23" s="310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</row>
    <row r="24" spans="1:23" s="287" customFormat="1" ht="15">
      <c r="A24" s="299"/>
      <c r="B24" s="303" t="s">
        <v>325</v>
      </c>
      <c r="C24" s="304" t="s">
        <v>326</v>
      </c>
      <c r="D24" s="304" t="s">
        <v>326</v>
      </c>
      <c r="E24" s="304" t="s">
        <v>326</v>
      </c>
      <c r="F24" s="304" t="s">
        <v>326</v>
      </c>
      <c r="G24" s="305" t="s">
        <v>326</v>
      </c>
      <c r="H24" s="304" t="s">
        <v>326</v>
      </c>
      <c r="I24" s="302" t="s">
        <v>326</v>
      </c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</row>
    <row r="25" spans="1:23" s="298" customFormat="1" ht="43.5" customHeight="1">
      <c r="A25" s="306" t="s">
        <v>339</v>
      </c>
      <c r="B25" s="204" t="s">
        <v>581</v>
      </c>
      <c r="C25" s="295"/>
      <c r="D25" s="295"/>
      <c r="E25" s="295"/>
      <c r="F25" s="295"/>
      <c r="G25" s="295"/>
      <c r="H25" s="295"/>
      <c r="I25" s="310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</row>
    <row r="26" spans="1:26" s="317" customFormat="1" ht="45">
      <c r="A26" s="311"/>
      <c r="B26" s="245" t="s">
        <v>341</v>
      </c>
      <c r="C26" s="312" t="s">
        <v>582</v>
      </c>
      <c r="D26" s="313">
        <v>100</v>
      </c>
      <c r="E26" s="313">
        <v>100</v>
      </c>
      <c r="F26" s="313">
        <v>100</v>
      </c>
      <c r="G26" s="305" t="s">
        <v>326</v>
      </c>
      <c r="H26" s="305" t="s">
        <v>326</v>
      </c>
      <c r="I26" s="314">
        <v>100</v>
      </c>
      <c r="J26" s="315"/>
      <c r="K26" s="315"/>
      <c r="L26" s="316"/>
      <c r="M26" s="316"/>
      <c r="N26" s="316"/>
      <c r="O26" s="316"/>
      <c r="P26" s="315"/>
      <c r="Q26" s="315"/>
      <c r="R26" s="316"/>
      <c r="S26" s="315"/>
      <c r="T26" s="315"/>
      <c r="U26" s="315"/>
      <c r="V26" s="315"/>
      <c r="W26" s="315"/>
      <c r="Y26" s="316"/>
      <c r="Z26" s="316"/>
    </row>
    <row r="27" spans="1:26" s="317" customFormat="1" ht="30">
      <c r="A27" s="311"/>
      <c r="B27" s="245" t="s">
        <v>343</v>
      </c>
      <c r="C27" s="318" t="s">
        <v>583</v>
      </c>
      <c r="D27" s="300" t="s">
        <v>584</v>
      </c>
      <c r="E27" s="305" t="s">
        <v>326</v>
      </c>
      <c r="F27" s="305" t="s">
        <v>326</v>
      </c>
      <c r="G27" s="319">
        <v>2.86</v>
      </c>
      <c r="H27" s="319">
        <v>2.87</v>
      </c>
      <c r="I27" s="320">
        <v>3.48</v>
      </c>
      <c r="J27" s="315"/>
      <c r="K27" s="315"/>
      <c r="L27" s="316"/>
      <c r="M27" s="316"/>
      <c r="N27" s="316"/>
      <c r="O27" s="316"/>
      <c r="P27" s="315"/>
      <c r="Q27" s="315"/>
      <c r="R27" s="316"/>
      <c r="S27" s="315"/>
      <c r="T27" s="315"/>
      <c r="U27" s="315"/>
      <c r="V27" s="315"/>
      <c r="W27" s="315"/>
      <c r="Y27" s="316"/>
      <c r="Z27" s="316"/>
    </row>
    <row r="28" spans="1:23" s="298" customFormat="1" ht="32.25" customHeight="1">
      <c r="A28" s="306" t="s">
        <v>344</v>
      </c>
      <c r="B28" s="204" t="s">
        <v>345</v>
      </c>
      <c r="C28" s="295"/>
      <c r="D28" s="295"/>
      <c r="E28" s="295"/>
      <c r="F28" s="295"/>
      <c r="G28" s="295"/>
      <c r="H28" s="295"/>
      <c r="I28" s="310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</row>
    <row r="29" spans="1:23" s="324" customFormat="1" ht="45">
      <c r="A29" s="321"/>
      <c r="B29" s="257" t="s">
        <v>346</v>
      </c>
      <c r="C29" s="318" t="s">
        <v>585</v>
      </c>
      <c r="D29" s="322">
        <v>100</v>
      </c>
      <c r="E29" s="322">
        <v>100</v>
      </c>
      <c r="F29" s="322">
        <v>100</v>
      </c>
      <c r="G29" s="322">
        <v>100</v>
      </c>
      <c r="H29" s="322">
        <v>100</v>
      </c>
      <c r="I29" s="323">
        <v>100</v>
      </c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</row>
    <row r="30" spans="1:23" s="298" customFormat="1" ht="47.25" customHeight="1">
      <c r="A30" s="306" t="s">
        <v>347</v>
      </c>
      <c r="B30" s="204" t="s">
        <v>348</v>
      </c>
      <c r="C30" s="295"/>
      <c r="D30" s="295"/>
      <c r="E30" s="295"/>
      <c r="F30" s="295"/>
      <c r="G30" s="295"/>
      <c r="H30" s="325"/>
      <c r="I30" s="326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</row>
    <row r="31" spans="1:23" s="287" customFormat="1" ht="15.75" thickBot="1">
      <c r="A31" s="327"/>
      <c r="B31" s="328" t="s">
        <v>325</v>
      </c>
      <c r="C31" s="329" t="s">
        <v>326</v>
      </c>
      <c r="D31" s="329" t="s">
        <v>326</v>
      </c>
      <c r="E31" s="329" t="s">
        <v>326</v>
      </c>
      <c r="F31" s="329" t="s">
        <v>326</v>
      </c>
      <c r="G31" s="330" t="s">
        <v>326</v>
      </c>
      <c r="H31" s="329" t="s">
        <v>326</v>
      </c>
      <c r="I31" s="331" t="s">
        <v>326</v>
      </c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</row>
    <row r="32" spans="1:17" ht="38.25" customHeight="1">
      <c r="A32" s="270" t="s">
        <v>349</v>
      </c>
      <c r="B32" s="498" t="s">
        <v>350</v>
      </c>
      <c r="C32" s="498"/>
      <c r="D32" s="498"/>
      <c r="E32" s="498"/>
      <c r="F32" s="498"/>
      <c r="G32" s="332"/>
      <c r="H32" s="333"/>
      <c r="I32" s="333"/>
      <c r="J32" s="334"/>
      <c r="K32" s="334"/>
      <c r="L32" s="334"/>
      <c r="M32" s="334"/>
      <c r="N32" s="334"/>
      <c r="O32" s="334"/>
      <c r="P32" s="334"/>
      <c r="Q32" s="334"/>
    </row>
    <row r="33" spans="1:7" ht="33" customHeight="1">
      <c r="A33" s="270" t="s">
        <v>351</v>
      </c>
      <c r="B33" s="479" t="s">
        <v>586</v>
      </c>
      <c r="C33" s="479"/>
      <c r="D33" s="479"/>
      <c r="E33" s="479"/>
      <c r="F33" s="479"/>
      <c r="G33" s="189"/>
    </row>
    <row r="34" spans="1:7" ht="33.75" customHeight="1">
      <c r="A34" s="270" t="s">
        <v>587</v>
      </c>
      <c r="B34" s="479" t="s">
        <v>588</v>
      </c>
      <c r="C34" s="479"/>
      <c r="D34" s="479"/>
      <c r="E34" s="479"/>
      <c r="F34" s="479"/>
      <c r="G34" s="189"/>
    </row>
    <row r="35" spans="1:7" ht="33.75" customHeight="1">
      <c r="A35" s="280" t="s">
        <v>589</v>
      </c>
      <c r="B35" s="497" t="s">
        <v>590</v>
      </c>
      <c r="C35" s="497"/>
      <c r="D35" s="497"/>
      <c r="E35" s="497"/>
      <c r="F35" s="497"/>
      <c r="G35" s="189"/>
    </row>
    <row r="36" spans="1:7" ht="15">
      <c r="A36" s="189"/>
      <c r="B36" s="189"/>
      <c r="C36" s="189"/>
      <c r="D36" s="189"/>
      <c r="E36" s="189"/>
      <c r="F36" s="189"/>
      <c r="G36" s="189"/>
    </row>
    <row r="37" spans="1:7" ht="15">
      <c r="A37" s="189"/>
      <c r="B37" s="189" t="s">
        <v>353</v>
      </c>
      <c r="C37" s="189"/>
      <c r="D37" s="189"/>
      <c r="E37" s="189"/>
      <c r="F37" s="189"/>
      <c r="G37" s="189"/>
    </row>
    <row r="38" spans="1:7" ht="15">
      <c r="A38" s="189"/>
      <c r="B38" s="480" t="s">
        <v>591</v>
      </c>
      <c r="C38" s="480"/>
      <c r="D38" s="189"/>
      <c r="E38" s="189"/>
      <c r="F38" s="189"/>
      <c r="G38" s="189"/>
    </row>
    <row r="39" spans="1:7" ht="15">
      <c r="A39" s="189"/>
      <c r="B39" s="189"/>
      <c r="C39" s="189"/>
      <c r="D39" s="189"/>
      <c r="E39" s="189"/>
      <c r="F39" s="189"/>
      <c r="G39" s="189"/>
    </row>
    <row r="40" spans="1:23" ht="15.75">
      <c r="A40" s="189"/>
      <c r="B40" s="189"/>
      <c r="C40" s="189"/>
      <c r="D40" s="276"/>
      <c r="E40" s="189"/>
      <c r="F40" s="189"/>
      <c r="G40" s="189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</row>
    <row r="41" spans="1:7" ht="15">
      <c r="A41" s="189"/>
      <c r="B41" s="189" t="s">
        <v>355</v>
      </c>
      <c r="C41" s="189"/>
      <c r="D41" s="278" t="s">
        <v>356</v>
      </c>
      <c r="F41" s="189"/>
      <c r="G41" s="189"/>
    </row>
    <row r="42" spans="1:23" ht="15">
      <c r="A42" s="189"/>
      <c r="B42" s="189" t="s">
        <v>357</v>
      </c>
      <c r="C42" s="189"/>
      <c r="D42" s="278" t="s">
        <v>358</v>
      </c>
      <c r="F42" s="189"/>
      <c r="G42" s="189"/>
      <c r="H42" s="277"/>
      <c r="I42" s="277"/>
      <c r="J42" s="277"/>
      <c r="K42" s="277"/>
      <c r="L42" s="277"/>
      <c r="M42" s="277"/>
      <c r="N42" s="277"/>
      <c r="O42" s="277"/>
      <c r="P42" s="277"/>
      <c r="Q42" s="277"/>
      <c r="R42" s="277"/>
      <c r="S42" s="277"/>
      <c r="T42" s="277"/>
      <c r="U42" s="277"/>
      <c r="V42" s="277"/>
      <c r="W42" s="277"/>
    </row>
    <row r="43" spans="1:23" ht="15">
      <c r="A43" s="189"/>
      <c r="B43" s="279" t="s">
        <v>551</v>
      </c>
      <c r="C43" s="189"/>
      <c r="D43" s="278" t="s">
        <v>552</v>
      </c>
      <c r="F43" s="189"/>
      <c r="G43" s="189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</row>
    <row r="44" spans="1:7" ht="15">
      <c r="A44" s="189"/>
      <c r="B44" s="189" t="s">
        <v>359</v>
      </c>
      <c r="C44" s="189"/>
      <c r="D44" s="280" t="s">
        <v>360</v>
      </c>
      <c r="F44" s="189"/>
      <c r="G44" s="189"/>
    </row>
    <row r="46" spans="2:5" ht="15">
      <c r="B46" s="189" t="s">
        <v>553</v>
      </c>
      <c r="C46" s="189"/>
      <c r="D46" s="189" t="s">
        <v>554</v>
      </c>
      <c r="E46" s="189"/>
    </row>
  </sheetData>
  <sheetProtection/>
  <mergeCells count="19">
    <mergeCell ref="B35:F35"/>
    <mergeCell ref="B38:C38"/>
    <mergeCell ref="F11:F12"/>
    <mergeCell ref="B32:F32"/>
    <mergeCell ref="B33:F33"/>
    <mergeCell ref="A6:I6"/>
    <mergeCell ref="A7:F7"/>
    <mergeCell ref="A8:F8"/>
    <mergeCell ref="B9:F9"/>
    <mergeCell ref="A10:A12"/>
    <mergeCell ref="G11:G12"/>
    <mergeCell ref="H11:H12"/>
    <mergeCell ref="I11:I12"/>
    <mergeCell ref="D11:D12"/>
    <mergeCell ref="E11:E12"/>
    <mergeCell ref="B34:F34"/>
    <mergeCell ref="B10:B12"/>
    <mergeCell ref="C10:C12"/>
    <mergeCell ref="D10:I10"/>
  </mergeCells>
  <printOptions horizontalCentered="1"/>
  <pageMargins left="0.4724409448818898" right="0.3" top="0.5118110236220472" bottom="0.5511811023622047" header="0.5118110236220472" footer="0.5118110236220472"/>
  <pageSetup fitToHeight="1" fitToWidth="1"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"/>
  <sheetViews>
    <sheetView zoomScalePageLayoutView="0" workbookViewId="0" topLeftCell="A4">
      <selection activeCell="B12" sqref="B12"/>
    </sheetView>
  </sheetViews>
  <sheetFormatPr defaultColWidth="9.140625" defaultRowHeight="15"/>
  <cols>
    <col min="1" max="1" width="62.140625" style="0" customWidth="1"/>
    <col min="2" max="3" width="42.7109375" style="0" customWidth="1"/>
    <col min="4" max="4" width="47.140625" style="107" customWidth="1"/>
  </cols>
  <sheetData>
    <row r="1" spans="1:2" ht="61.5" customHeight="1">
      <c r="A1" s="347" t="s">
        <v>261</v>
      </c>
      <c r="B1" s="348"/>
    </row>
    <row r="2" spans="1:3" ht="31.5">
      <c r="A2" s="108" t="s">
        <v>262</v>
      </c>
      <c r="B2" s="109" t="s">
        <v>263</v>
      </c>
      <c r="C2" s="107"/>
    </row>
    <row r="3" spans="1:3" ht="31.5">
      <c r="A3" s="108" t="s">
        <v>264</v>
      </c>
      <c r="B3" s="109" t="s">
        <v>265</v>
      </c>
      <c r="C3" s="107"/>
    </row>
    <row r="4" spans="1:3" ht="78.75">
      <c r="A4" s="108" t="s">
        <v>266</v>
      </c>
      <c r="B4" s="110" t="s">
        <v>267</v>
      </c>
      <c r="C4" s="107"/>
    </row>
    <row r="5" spans="1:3" ht="31.5">
      <c r="A5" s="108" t="s">
        <v>268</v>
      </c>
      <c r="B5" s="110" t="s">
        <v>269</v>
      </c>
      <c r="C5" s="107"/>
    </row>
    <row r="6" spans="1:3" ht="31.5">
      <c r="A6" s="108" t="s">
        <v>270</v>
      </c>
      <c r="B6" s="111" t="s">
        <v>269</v>
      </c>
      <c r="C6" s="107"/>
    </row>
    <row r="7" spans="1:3" ht="30.75">
      <c r="A7" s="108" t="s">
        <v>271</v>
      </c>
      <c r="B7" s="110" t="s">
        <v>272</v>
      </c>
      <c r="C7" s="107"/>
    </row>
    <row r="8" spans="1:3" ht="31.5">
      <c r="A8" s="108" t="s">
        <v>273</v>
      </c>
      <c r="B8" s="112" t="s">
        <v>274</v>
      </c>
      <c r="C8" s="107"/>
    </row>
    <row r="9" spans="1:3" ht="15.75">
      <c r="A9" s="108" t="s">
        <v>275</v>
      </c>
      <c r="B9" s="113" t="s">
        <v>276</v>
      </c>
      <c r="C9" s="107"/>
    </row>
    <row r="10" spans="1:3" ht="47.25">
      <c r="A10" s="108" t="s">
        <v>277</v>
      </c>
      <c r="B10" s="110" t="s">
        <v>594</v>
      </c>
      <c r="C10" s="107"/>
    </row>
    <row r="11" spans="1:4" ht="78.75">
      <c r="A11" s="108" t="s">
        <v>278</v>
      </c>
      <c r="B11" s="110" t="str">
        <f>'[4]Ф.1.(п.15.а. п.18)'!$B$11</f>
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</c>
      <c r="C11" s="114"/>
      <c r="D11" s="114"/>
    </row>
    <row r="12" spans="1:3" ht="31.5">
      <c r="A12" s="173" t="s">
        <v>279</v>
      </c>
      <c r="B12" s="504" t="str">
        <f>'[7]Ф.1.(п.15.а. п.18)'!$B$12</f>
        <v>20,77 (км)</v>
      </c>
      <c r="C12" s="107"/>
    </row>
    <row r="13" spans="1:3" ht="31.5">
      <c r="A13" s="173" t="s">
        <v>280</v>
      </c>
      <c r="B13" s="503">
        <f>'[7]Ф.1.(п.15.а. п.18)'!$B$13</f>
        <v>4.24</v>
      </c>
      <c r="C13" s="107"/>
    </row>
    <row r="14" spans="1:3" ht="31.5">
      <c r="A14" s="173" t="s">
        <v>281</v>
      </c>
      <c r="B14" s="174" t="s">
        <v>183</v>
      </c>
      <c r="C14" s="107"/>
    </row>
    <row r="15" spans="1:3" ht="31.5">
      <c r="A15" s="173" t="s">
        <v>282</v>
      </c>
      <c r="B15" s="174" t="s">
        <v>183</v>
      </c>
      <c r="C15" s="107"/>
    </row>
    <row r="16" spans="1:3" ht="31.5">
      <c r="A16" s="173" t="s">
        <v>283</v>
      </c>
      <c r="B16" s="175" t="str">
        <f>'[7]Ф.1.(п.15.а. п.18)'!$B$16</f>
        <v>6 (41,7 Гкал)</v>
      </c>
      <c r="C16" s="107"/>
    </row>
    <row r="17" spans="1:3" ht="15.75">
      <c r="A17" s="173" t="s">
        <v>284</v>
      </c>
      <c r="B17" s="174" t="s">
        <v>183</v>
      </c>
      <c r="C17" s="107"/>
    </row>
  </sheetData>
  <sheetProtection/>
  <mergeCells count="1">
    <mergeCell ref="A1:B1"/>
  </mergeCells>
  <hyperlinks>
    <hyperlink ref="B9" r:id="rId1" display="ent_secr@energoneft-t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1"/>
  <sheetViews>
    <sheetView zoomScalePageLayoutView="0" workbookViewId="0" topLeftCell="A22">
      <selection activeCell="D12" sqref="D12:I12"/>
    </sheetView>
  </sheetViews>
  <sheetFormatPr defaultColWidth="9.140625" defaultRowHeight="15"/>
  <cols>
    <col min="1" max="1" width="9.140625" style="52" customWidth="1"/>
    <col min="2" max="2" width="6.8515625" style="52" customWidth="1"/>
    <col min="3" max="3" width="43.8515625" style="52" customWidth="1"/>
    <col min="4" max="4" width="10.7109375" style="52" customWidth="1"/>
    <col min="5" max="9" width="11.7109375" style="52" customWidth="1"/>
    <col min="10" max="10" width="13.28125" style="52" customWidth="1"/>
    <col min="11" max="13" width="10.7109375" style="52" customWidth="1"/>
    <col min="14" max="14" width="21.8515625" style="52" customWidth="1"/>
    <col min="15" max="15" width="10.7109375" style="52" customWidth="1"/>
    <col min="16" max="16" width="12.28125" style="52" customWidth="1"/>
    <col min="17" max="16384" width="9.140625" style="52" customWidth="1"/>
  </cols>
  <sheetData>
    <row r="2" spans="2:9" ht="37.5" customHeight="1">
      <c r="B2" s="391" t="s">
        <v>232</v>
      </c>
      <c r="C2" s="391"/>
      <c r="D2" s="391"/>
      <c r="E2" s="391"/>
      <c r="F2" s="391"/>
      <c r="G2" s="391"/>
      <c r="H2" s="391"/>
      <c r="I2" s="391"/>
    </row>
    <row r="3" spans="2:9" ht="15">
      <c r="B3" s="53"/>
      <c r="C3" s="53"/>
      <c r="D3" s="53"/>
      <c r="E3" s="53"/>
      <c r="F3" s="53"/>
      <c r="G3" s="53"/>
      <c r="H3" s="53"/>
      <c r="I3" s="53"/>
    </row>
    <row r="4" spans="2:9" ht="15">
      <c r="B4" s="393" t="s">
        <v>0</v>
      </c>
      <c r="C4" s="393"/>
      <c r="D4" s="408" t="s">
        <v>202</v>
      </c>
      <c r="E4" s="408"/>
      <c r="F4" s="408"/>
      <c r="G4" s="408"/>
      <c r="H4" s="408"/>
      <c r="I4" s="408"/>
    </row>
    <row r="5" spans="2:9" ht="15">
      <c r="B5" s="392" t="s">
        <v>14</v>
      </c>
      <c r="C5" s="392"/>
      <c r="D5" s="408">
        <v>7022010799</v>
      </c>
      <c r="E5" s="408"/>
      <c r="F5" s="408"/>
      <c r="G5" s="408"/>
      <c r="H5" s="408"/>
      <c r="I5" s="408"/>
    </row>
    <row r="6" spans="2:9" ht="15">
      <c r="B6" s="392" t="s">
        <v>15</v>
      </c>
      <c r="C6" s="392"/>
      <c r="D6" s="408">
        <v>702201001</v>
      </c>
      <c r="E6" s="408"/>
      <c r="F6" s="408"/>
      <c r="G6" s="408"/>
      <c r="H6" s="408"/>
      <c r="I6" s="408"/>
    </row>
    <row r="7" spans="2:9" ht="15">
      <c r="B7" s="392" t="s">
        <v>57</v>
      </c>
      <c r="C7" s="392"/>
      <c r="D7" s="408" t="s">
        <v>203</v>
      </c>
      <c r="E7" s="408"/>
      <c r="F7" s="408"/>
      <c r="G7" s="408"/>
      <c r="H7" s="408"/>
      <c r="I7" s="408"/>
    </row>
    <row r="8" spans="1:9" ht="15">
      <c r="A8" s="409"/>
      <c r="B8" s="396" t="s">
        <v>212</v>
      </c>
      <c r="C8" s="396"/>
      <c r="D8" s="403" t="s">
        <v>378</v>
      </c>
      <c r="E8" s="404"/>
      <c r="F8" s="404"/>
      <c r="G8" s="404"/>
      <c r="H8" s="404"/>
      <c r="I8" s="404"/>
    </row>
    <row r="9" spans="1:9" ht="15">
      <c r="A9" s="409"/>
      <c r="B9" s="396"/>
      <c r="C9" s="396"/>
      <c r="D9" s="404"/>
      <c r="E9" s="404"/>
      <c r="F9" s="404"/>
      <c r="G9" s="404"/>
      <c r="H9" s="404"/>
      <c r="I9" s="404"/>
    </row>
    <row r="10" spans="2:9" ht="35.25" customHeight="1">
      <c r="B10" s="396" t="s">
        <v>227</v>
      </c>
      <c r="C10" s="396"/>
      <c r="D10" s="405" t="s">
        <v>379</v>
      </c>
      <c r="E10" s="406"/>
      <c r="F10" s="406"/>
      <c r="G10" s="406"/>
      <c r="H10" s="406"/>
      <c r="I10" s="406"/>
    </row>
    <row r="11" spans="2:9" ht="15">
      <c r="B11" s="396" t="s">
        <v>58</v>
      </c>
      <c r="C11" s="396"/>
      <c r="D11" s="407" t="s">
        <v>226</v>
      </c>
      <c r="E11" s="408"/>
      <c r="F11" s="408"/>
      <c r="G11" s="408"/>
      <c r="H11" s="408"/>
      <c r="I11" s="408"/>
    </row>
    <row r="12" spans="2:9" ht="15">
      <c r="B12" s="392" t="s">
        <v>1</v>
      </c>
      <c r="C12" s="392"/>
      <c r="D12" s="397" t="s">
        <v>380</v>
      </c>
      <c r="E12" s="398"/>
      <c r="F12" s="398"/>
      <c r="G12" s="398"/>
      <c r="H12" s="398"/>
      <c r="I12" s="398"/>
    </row>
    <row r="13" spans="2:9" ht="40.5" customHeight="1">
      <c r="B13" s="399" t="s">
        <v>381</v>
      </c>
      <c r="C13" s="400"/>
      <c r="D13" s="401"/>
      <c r="E13" s="401"/>
      <c r="F13" s="401"/>
      <c r="G13" s="401"/>
      <c r="H13" s="401"/>
      <c r="I13" s="402"/>
    </row>
    <row r="14" spans="2:9" ht="15.75" thickBot="1">
      <c r="B14" s="394"/>
      <c r="C14" s="395"/>
      <c r="D14" s="395"/>
      <c r="E14" s="395"/>
      <c r="F14" s="395"/>
      <c r="G14" s="395"/>
      <c r="H14" s="395"/>
      <c r="I14" s="395"/>
    </row>
    <row r="15" spans="2:15" ht="15">
      <c r="B15" s="367" t="s">
        <v>204</v>
      </c>
      <c r="C15" s="382"/>
      <c r="D15" s="370" t="s">
        <v>228</v>
      </c>
      <c r="E15" s="371"/>
      <c r="F15" s="371"/>
      <c r="G15" s="371"/>
      <c r="H15" s="371"/>
      <c r="I15" s="372"/>
      <c r="J15" s="370" t="s">
        <v>229</v>
      </c>
      <c r="K15" s="371"/>
      <c r="L15" s="371"/>
      <c r="M15" s="371"/>
      <c r="N15" s="371"/>
      <c r="O15" s="372"/>
    </row>
    <row r="16" spans="2:15" ht="14.25" customHeight="1">
      <c r="B16" s="368"/>
      <c r="C16" s="383"/>
      <c r="D16" s="373" t="s">
        <v>185</v>
      </c>
      <c r="E16" s="379" t="s">
        <v>186</v>
      </c>
      <c r="F16" s="380"/>
      <c r="G16" s="380"/>
      <c r="H16" s="381"/>
      <c r="I16" s="376" t="s">
        <v>187</v>
      </c>
      <c r="J16" s="373" t="s">
        <v>185</v>
      </c>
      <c r="K16" s="379" t="s">
        <v>186</v>
      </c>
      <c r="L16" s="380"/>
      <c r="M16" s="380"/>
      <c r="N16" s="381"/>
      <c r="O16" s="376" t="s">
        <v>187</v>
      </c>
    </row>
    <row r="17" spans="2:15" ht="15">
      <c r="B17" s="368"/>
      <c r="C17" s="383"/>
      <c r="D17" s="374"/>
      <c r="E17" s="54" t="s">
        <v>188</v>
      </c>
      <c r="F17" s="85" t="s">
        <v>189</v>
      </c>
      <c r="G17" s="85" t="s">
        <v>190</v>
      </c>
      <c r="H17" s="85" t="s">
        <v>191</v>
      </c>
      <c r="I17" s="377"/>
      <c r="J17" s="374"/>
      <c r="K17" s="54" t="s">
        <v>188</v>
      </c>
      <c r="L17" s="85" t="s">
        <v>189</v>
      </c>
      <c r="M17" s="85" t="s">
        <v>190</v>
      </c>
      <c r="N17" s="85" t="s">
        <v>191</v>
      </c>
      <c r="O17" s="377"/>
    </row>
    <row r="18" spans="2:15" ht="33">
      <c r="B18" s="369"/>
      <c r="C18" s="384"/>
      <c r="D18" s="375"/>
      <c r="E18" s="55" t="s">
        <v>213</v>
      </c>
      <c r="F18" s="86" t="s">
        <v>214</v>
      </c>
      <c r="G18" s="86" t="s">
        <v>215</v>
      </c>
      <c r="H18" s="86" t="s">
        <v>216</v>
      </c>
      <c r="I18" s="378"/>
      <c r="J18" s="375"/>
      <c r="K18" s="55" t="s">
        <v>213</v>
      </c>
      <c r="L18" s="86" t="s">
        <v>214</v>
      </c>
      <c r="M18" s="86" t="s">
        <v>215</v>
      </c>
      <c r="N18" s="86" t="s">
        <v>216</v>
      </c>
      <c r="O18" s="378"/>
    </row>
    <row r="19" spans="2:15" s="56" customFormat="1" ht="14.25" customHeight="1">
      <c r="B19" s="92">
        <v>1</v>
      </c>
      <c r="C19" s="385" t="s">
        <v>192</v>
      </c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7"/>
    </row>
    <row r="20" spans="2:15" ht="15">
      <c r="B20" s="93"/>
      <c r="C20" s="57" t="s">
        <v>193</v>
      </c>
      <c r="D20" s="106">
        <v>3545.5</v>
      </c>
      <c r="E20" s="58"/>
      <c r="F20" s="59"/>
      <c r="G20" s="58"/>
      <c r="H20" s="58"/>
      <c r="I20" s="94"/>
      <c r="J20" s="106">
        <v>3701.28</v>
      </c>
      <c r="K20" s="58"/>
      <c r="L20" s="59"/>
      <c r="M20" s="58"/>
      <c r="N20" s="58"/>
      <c r="O20" s="94"/>
    </row>
    <row r="21" spans="2:15" ht="15">
      <c r="B21" s="95"/>
      <c r="C21" s="60" t="s">
        <v>194</v>
      </c>
      <c r="D21" s="60"/>
      <c r="E21" s="61"/>
      <c r="F21" s="62"/>
      <c r="G21" s="61"/>
      <c r="H21" s="61"/>
      <c r="I21" s="96"/>
      <c r="J21" s="60"/>
      <c r="K21" s="61"/>
      <c r="L21" s="62"/>
      <c r="M21" s="61"/>
      <c r="N21" s="61"/>
      <c r="O21" s="96"/>
    </row>
    <row r="22" spans="2:15" ht="15">
      <c r="B22" s="97"/>
      <c r="C22" s="63" t="s">
        <v>195</v>
      </c>
      <c r="D22" s="63"/>
      <c r="E22" s="64"/>
      <c r="F22" s="65"/>
      <c r="G22" s="64"/>
      <c r="H22" s="64"/>
      <c r="I22" s="98"/>
      <c r="J22" s="63"/>
      <c r="K22" s="64"/>
      <c r="L22" s="65"/>
      <c r="M22" s="64"/>
      <c r="N22" s="64"/>
      <c r="O22" s="98"/>
    </row>
    <row r="23" spans="2:15" ht="15">
      <c r="B23" s="99"/>
      <c r="C23" s="66" t="s">
        <v>196</v>
      </c>
      <c r="D23" s="66"/>
      <c r="E23" s="67"/>
      <c r="F23" s="68"/>
      <c r="G23" s="67"/>
      <c r="H23" s="67"/>
      <c r="I23" s="100"/>
      <c r="J23" s="66"/>
      <c r="K23" s="67"/>
      <c r="L23" s="68"/>
      <c r="M23" s="67"/>
      <c r="N23" s="67"/>
      <c r="O23" s="100"/>
    </row>
    <row r="24" spans="2:15" ht="15">
      <c r="B24" s="99"/>
      <c r="C24" s="66" t="s">
        <v>197</v>
      </c>
      <c r="D24" s="66"/>
      <c r="E24" s="67"/>
      <c r="F24" s="68"/>
      <c r="G24" s="67"/>
      <c r="H24" s="67"/>
      <c r="I24" s="100"/>
      <c r="J24" s="66"/>
      <c r="K24" s="67"/>
      <c r="L24" s="68"/>
      <c r="M24" s="67"/>
      <c r="N24" s="67"/>
      <c r="O24" s="100"/>
    </row>
    <row r="25" spans="2:15" ht="15">
      <c r="B25" s="93"/>
      <c r="C25" s="57" t="s">
        <v>20</v>
      </c>
      <c r="D25" s="57"/>
      <c r="E25" s="58"/>
      <c r="F25" s="59"/>
      <c r="G25" s="58"/>
      <c r="H25" s="58"/>
      <c r="I25" s="94"/>
      <c r="J25" s="57"/>
      <c r="K25" s="58"/>
      <c r="L25" s="59"/>
      <c r="M25" s="58"/>
      <c r="N25" s="58"/>
      <c r="O25" s="94"/>
    </row>
    <row r="26" spans="2:15" ht="15">
      <c r="B26" s="97"/>
      <c r="C26" s="63" t="s">
        <v>198</v>
      </c>
      <c r="D26" s="63"/>
      <c r="E26" s="64"/>
      <c r="F26" s="65"/>
      <c r="G26" s="64"/>
      <c r="H26" s="64"/>
      <c r="I26" s="98"/>
      <c r="J26" s="63"/>
      <c r="K26" s="64"/>
      <c r="L26" s="65"/>
      <c r="M26" s="64"/>
      <c r="N26" s="64"/>
      <c r="O26" s="98"/>
    </row>
    <row r="27" spans="2:15" ht="15">
      <c r="B27" s="99"/>
      <c r="C27" s="388" t="s">
        <v>199</v>
      </c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90"/>
    </row>
    <row r="28" spans="2:15" ht="15">
      <c r="B28" s="93"/>
      <c r="C28" s="57" t="s">
        <v>200</v>
      </c>
      <c r="D28" s="106">
        <f>ROUND(D20*1.18,2)</f>
        <v>4183.69</v>
      </c>
      <c r="E28" s="58"/>
      <c r="F28" s="59"/>
      <c r="G28" s="58"/>
      <c r="H28" s="58"/>
      <c r="I28" s="94"/>
      <c r="J28" s="106">
        <f>ROUND(J20*1.18,2)</f>
        <v>4367.51</v>
      </c>
      <c r="K28" s="58"/>
      <c r="L28" s="59"/>
      <c r="M28" s="58"/>
      <c r="N28" s="58"/>
      <c r="O28" s="94"/>
    </row>
    <row r="29" spans="2:15" ht="15">
      <c r="B29" s="99"/>
      <c r="C29" s="66" t="s">
        <v>196</v>
      </c>
      <c r="D29" s="66"/>
      <c r="E29" s="67"/>
      <c r="F29" s="68"/>
      <c r="G29" s="67"/>
      <c r="H29" s="67"/>
      <c r="I29" s="100"/>
      <c r="J29" s="66"/>
      <c r="K29" s="67"/>
      <c r="L29" s="68"/>
      <c r="M29" s="67"/>
      <c r="N29" s="67"/>
      <c r="O29" s="100"/>
    </row>
    <row r="30" spans="2:15" ht="15">
      <c r="B30" s="99"/>
      <c r="C30" s="66" t="s">
        <v>197</v>
      </c>
      <c r="D30" s="66"/>
      <c r="E30" s="67"/>
      <c r="F30" s="68"/>
      <c r="G30" s="67"/>
      <c r="H30" s="67"/>
      <c r="I30" s="100"/>
      <c r="J30" s="66"/>
      <c r="K30" s="67"/>
      <c r="L30" s="68"/>
      <c r="M30" s="67"/>
      <c r="N30" s="67"/>
      <c r="O30" s="100"/>
    </row>
    <row r="31" spans="2:15" ht="15">
      <c r="B31" s="93"/>
      <c r="C31" s="57" t="s">
        <v>20</v>
      </c>
      <c r="D31" s="57"/>
      <c r="E31" s="58"/>
      <c r="F31" s="59"/>
      <c r="G31" s="58"/>
      <c r="H31" s="58"/>
      <c r="I31" s="94"/>
      <c r="J31" s="57"/>
      <c r="K31" s="58"/>
      <c r="L31" s="59"/>
      <c r="M31" s="58"/>
      <c r="N31" s="58"/>
      <c r="O31" s="94"/>
    </row>
    <row r="32" spans="2:15" ht="15.75" thickBot="1">
      <c r="B32" s="101"/>
      <c r="C32" s="102" t="s">
        <v>201</v>
      </c>
      <c r="D32" s="102"/>
      <c r="E32" s="103"/>
      <c r="F32" s="104"/>
      <c r="G32" s="103"/>
      <c r="H32" s="103"/>
      <c r="I32" s="105"/>
      <c r="J32" s="102"/>
      <c r="K32" s="103"/>
      <c r="L32" s="104"/>
      <c r="M32" s="103"/>
      <c r="N32" s="103"/>
      <c r="O32" s="105"/>
    </row>
    <row r="34" spans="2:16" ht="15.75">
      <c r="B34" s="353" t="s">
        <v>383</v>
      </c>
      <c r="C34" s="353"/>
      <c r="D34" s="353"/>
      <c r="E34" s="353"/>
      <c r="F34" s="353"/>
      <c r="G34" s="353"/>
      <c r="H34" s="353"/>
      <c r="I34" s="140"/>
      <c r="J34" s="359"/>
      <c r="K34" s="359"/>
      <c r="L34" s="359"/>
      <c r="M34" s="359"/>
      <c r="N34" s="359"/>
      <c r="O34" s="359"/>
      <c r="P34" s="359"/>
    </row>
    <row r="35" spans="2:16" ht="14.25" customHeight="1">
      <c r="B35" s="354" t="s">
        <v>384</v>
      </c>
      <c r="C35" s="354"/>
      <c r="D35" s="354"/>
      <c r="E35" s="354"/>
      <c r="F35" s="354"/>
      <c r="G35" s="354"/>
      <c r="H35" s="354"/>
      <c r="I35" s="141"/>
      <c r="J35" s="360"/>
      <c r="K35" s="360"/>
      <c r="L35" s="360"/>
      <c r="M35" s="360"/>
      <c r="N35" s="360"/>
      <c r="O35" s="360"/>
      <c r="P35" s="360"/>
    </row>
    <row r="36" spans="2:16" ht="15" customHeight="1">
      <c r="B36" s="357" t="s">
        <v>524</v>
      </c>
      <c r="C36" s="358"/>
      <c r="D36" s="358"/>
      <c r="E36" s="358"/>
      <c r="F36" s="358"/>
      <c r="G36" s="358"/>
      <c r="H36" s="358"/>
      <c r="I36" s="358"/>
      <c r="J36" s="358"/>
      <c r="K36" s="162"/>
      <c r="L36" s="162"/>
      <c r="M36" s="162"/>
      <c r="N36" s="162"/>
      <c r="O36" s="162"/>
      <c r="P36" s="162"/>
    </row>
    <row r="37" spans="2:16" ht="15.75">
      <c r="B37" s="355" t="s">
        <v>385</v>
      </c>
      <c r="C37" s="356"/>
      <c r="D37" s="356"/>
      <c r="E37" s="356"/>
      <c r="F37" s="356"/>
      <c r="G37" s="356"/>
      <c r="H37" s="356"/>
      <c r="I37" s="356"/>
      <c r="J37" s="356"/>
      <c r="K37" s="162"/>
      <c r="L37" s="162"/>
      <c r="M37" s="162"/>
      <c r="N37" s="162"/>
      <c r="O37" s="162"/>
      <c r="P37" s="162"/>
    </row>
    <row r="38" spans="2:6" s="56" customFormat="1" ht="31.5" customHeight="1">
      <c r="B38" s="361" t="s">
        <v>386</v>
      </c>
      <c r="C38" s="364" t="s">
        <v>387</v>
      </c>
      <c r="D38" s="361" t="s">
        <v>388</v>
      </c>
      <c r="E38" s="349" t="s">
        <v>389</v>
      </c>
      <c r="F38" s="350"/>
    </row>
    <row r="39" spans="2:10" ht="30" customHeight="1">
      <c r="B39" s="362"/>
      <c r="C39" s="365"/>
      <c r="D39" s="362"/>
      <c r="E39" s="349" t="s">
        <v>390</v>
      </c>
      <c r="F39" s="350"/>
      <c r="G39" s="56"/>
      <c r="H39" s="56"/>
      <c r="I39" s="56"/>
      <c r="J39" s="56"/>
    </row>
    <row r="40" spans="2:10" ht="31.5">
      <c r="B40" s="363"/>
      <c r="C40" s="366"/>
      <c r="D40" s="363"/>
      <c r="E40" s="135" t="s">
        <v>391</v>
      </c>
      <c r="F40" s="135" t="s">
        <v>392</v>
      </c>
      <c r="G40" s="56"/>
      <c r="H40" s="56"/>
      <c r="I40" s="56"/>
      <c r="J40" s="56"/>
    </row>
    <row r="41" spans="2:10" ht="15.75">
      <c r="B41" s="133">
        <v>1</v>
      </c>
      <c r="C41" s="142">
        <v>2</v>
      </c>
      <c r="D41" s="133">
        <v>3</v>
      </c>
      <c r="E41" s="133">
        <v>9</v>
      </c>
      <c r="F41" s="133">
        <v>10</v>
      </c>
      <c r="G41" s="56"/>
      <c r="H41" s="56"/>
      <c r="I41" s="56"/>
      <c r="J41" s="56"/>
    </row>
    <row r="42" spans="2:10" ht="31.5">
      <c r="B42" s="143" t="s">
        <v>394</v>
      </c>
      <c r="C42" s="144" t="s">
        <v>395</v>
      </c>
      <c r="D42" s="134" t="s">
        <v>77</v>
      </c>
      <c r="E42" s="134">
        <v>83027.84772698133</v>
      </c>
      <c r="F42" s="134">
        <v>98.54722456741376</v>
      </c>
      <c r="G42" s="56"/>
      <c r="H42" s="56"/>
      <c r="I42" s="56"/>
      <c r="J42" s="56"/>
    </row>
    <row r="43" spans="2:10" ht="21.75" customHeight="1">
      <c r="B43" s="143" t="s">
        <v>396</v>
      </c>
      <c r="C43" s="145" t="s">
        <v>397</v>
      </c>
      <c r="D43" s="135" t="s">
        <v>77</v>
      </c>
      <c r="E43" s="135">
        <v>2887.397</v>
      </c>
      <c r="F43" s="135">
        <v>3.4271026934232935</v>
      </c>
      <c r="G43" s="56"/>
      <c r="H43" s="56"/>
      <c r="I43" s="56"/>
      <c r="J43" s="56"/>
    </row>
    <row r="44" spans="2:10" ht="21.75" customHeight="1">
      <c r="B44" s="143" t="s">
        <v>398</v>
      </c>
      <c r="C44" s="145" t="s">
        <v>399</v>
      </c>
      <c r="D44" s="135" t="s">
        <v>77</v>
      </c>
      <c r="E44" s="135">
        <v>5217.482670328193</v>
      </c>
      <c r="F44" s="135">
        <v>6.192722688418361</v>
      </c>
      <c r="G44" s="56"/>
      <c r="H44" s="56"/>
      <c r="I44" s="56"/>
      <c r="J44" s="56"/>
    </row>
    <row r="45" spans="2:10" ht="33.75" customHeight="1">
      <c r="B45" s="143" t="s">
        <v>400</v>
      </c>
      <c r="C45" s="145" t="s">
        <v>401</v>
      </c>
      <c r="D45" s="135" t="s">
        <v>77</v>
      </c>
      <c r="E45" s="135">
        <v>2748.3771537511157</v>
      </c>
      <c r="F45" s="135">
        <v>3.262097573060959</v>
      </c>
      <c r="G45" s="56"/>
      <c r="H45" s="56"/>
      <c r="I45" s="56"/>
      <c r="J45" s="56"/>
    </row>
    <row r="46" spans="2:10" ht="20.25" customHeight="1">
      <c r="B46" s="147" t="s">
        <v>402</v>
      </c>
      <c r="C46" s="145" t="s">
        <v>403</v>
      </c>
      <c r="D46" s="135" t="s">
        <v>77</v>
      </c>
      <c r="E46" s="135">
        <v>2748.3771537511157</v>
      </c>
      <c r="F46" s="135">
        <v>3.262097573060959</v>
      </c>
      <c r="G46" s="56"/>
      <c r="H46" s="56"/>
      <c r="I46" s="56"/>
      <c r="J46" s="56"/>
    </row>
    <row r="47" spans="2:10" ht="20.25" customHeight="1">
      <c r="B47" s="147" t="s">
        <v>404</v>
      </c>
      <c r="C47" s="145" t="s">
        <v>405</v>
      </c>
      <c r="D47" s="135" t="s">
        <v>77</v>
      </c>
      <c r="E47" s="135">
        <v>0</v>
      </c>
      <c r="F47" s="146">
        <v>0</v>
      </c>
      <c r="G47" s="56"/>
      <c r="H47" s="56"/>
      <c r="I47" s="56"/>
      <c r="J47" s="56"/>
    </row>
    <row r="48" spans="2:10" ht="20.25" customHeight="1">
      <c r="B48" s="143" t="s">
        <v>406</v>
      </c>
      <c r="C48" s="145" t="s">
        <v>407</v>
      </c>
      <c r="D48" s="135" t="s">
        <v>77</v>
      </c>
      <c r="E48" s="135">
        <v>121.95712464509278</v>
      </c>
      <c r="F48" s="146">
        <v>0.14475307356534547</v>
      </c>
      <c r="G48" s="56"/>
      <c r="H48" s="56"/>
      <c r="I48" s="56"/>
      <c r="J48" s="56"/>
    </row>
    <row r="49" spans="2:10" ht="20.25" customHeight="1">
      <c r="B49" s="143" t="s">
        <v>408</v>
      </c>
      <c r="C49" s="145" t="s">
        <v>409</v>
      </c>
      <c r="D49" s="135" t="s">
        <v>77</v>
      </c>
      <c r="E49" s="135">
        <v>0</v>
      </c>
      <c r="F49" s="146">
        <v>0</v>
      </c>
      <c r="G49" s="56"/>
      <c r="H49" s="56"/>
      <c r="I49" s="56"/>
      <c r="J49" s="56"/>
    </row>
    <row r="50" spans="2:10" ht="33.75" customHeight="1">
      <c r="B50" s="143" t="s">
        <v>410</v>
      </c>
      <c r="C50" s="145" t="s">
        <v>411</v>
      </c>
      <c r="D50" s="135" t="s">
        <v>77</v>
      </c>
      <c r="E50" s="135">
        <v>0</v>
      </c>
      <c r="F50" s="146">
        <v>0</v>
      </c>
      <c r="G50" s="56"/>
      <c r="H50" s="56"/>
      <c r="I50" s="56"/>
      <c r="J50" s="56"/>
    </row>
    <row r="51" spans="2:10" ht="22.5" customHeight="1">
      <c r="B51" s="143" t="s">
        <v>412</v>
      </c>
      <c r="C51" s="145" t="s">
        <v>413</v>
      </c>
      <c r="D51" s="135" t="s">
        <v>77</v>
      </c>
      <c r="E51" s="135">
        <v>36077.172000000006</v>
      </c>
      <c r="F51" s="146">
        <v>42.82063510223757</v>
      </c>
      <c r="G51" s="56"/>
      <c r="H51" s="56"/>
      <c r="I51" s="56"/>
      <c r="J51" s="56"/>
    </row>
    <row r="52" spans="2:10" ht="33.75" customHeight="1">
      <c r="B52" s="147" t="s">
        <v>414</v>
      </c>
      <c r="C52" s="145" t="s">
        <v>415</v>
      </c>
      <c r="D52" s="135" t="s">
        <v>77</v>
      </c>
      <c r="E52" s="135">
        <v>26854.640000000003</v>
      </c>
      <c r="F52" s="146">
        <v>31.874248354110268</v>
      </c>
      <c r="G52" s="56"/>
      <c r="H52" s="56"/>
      <c r="I52" s="56"/>
      <c r="J52" s="56"/>
    </row>
    <row r="53" spans="2:10" ht="24" customHeight="1">
      <c r="B53" s="147" t="s">
        <v>416</v>
      </c>
      <c r="C53" s="149" t="s">
        <v>417</v>
      </c>
      <c r="D53" s="135" t="s">
        <v>77</v>
      </c>
      <c r="E53" s="135">
        <v>26635.56</v>
      </c>
      <c r="F53" s="146">
        <v>31.61421841777828</v>
      </c>
      <c r="G53" s="56"/>
      <c r="H53" s="56"/>
      <c r="I53" s="56"/>
      <c r="J53" s="56"/>
    </row>
    <row r="54" spans="2:10" ht="24" customHeight="1">
      <c r="B54" s="147" t="s">
        <v>418</v>
      </c>
      <c r="C54" s="149" t="s">
        <v>419</v>
      </c>
      <c r="D54" s="135" t="s">
        <v>77</v>
      </c>
      <c r="E54" s="135">
        <v>219.08</v>
      </c>
      <c r="F54" s="146">
        <v>0.26002993633198873</v>
      </c>
      <c r="G54" s="56"/>
      <c r="H54" s="56"/>
      <c r="I54" s="56"/>
      <c r="J54" s="56"/>
    </row>
    <row r="55" spans="2:10" ht="33.75" customHeight="1">
      <c r="B55" s="147" t="s">
        <v>420</v>
      </c>
      <c r="C55" s="145" t="s">
        <v>421</v>
      </c>
      <c r="D55" s="135" t="s">
        <v>77</v>
      </c>
      <c r="E55" s="135">
        <v>6032.972</v>
      </c>
      <c r="F55" s="146">
        <v>7.160641432593895</v>
      </c>
      <c r="G55" s="56"/>
      <c r="H55" s="56"/>
      <c r="I55" s="56"/>
      <c r="J55" s="56"/>
    </row>
    <row r="56" spans="2:10" ht="24.75" customHeight="1">
      <c r="B56" s="147" t="s">
        <v>422</v>
      </c>
      <c r="C56" s="149" t="s">
        <v>423</v>
      </c>
      <c r="D56" s="135" t="s">
        <v>77</v>
      </c>
      <c r="E56" s="135">
        <v>5972.072</v>
      </c>
      <c r="F56" s="146">
        <v>7.088358142824778</v>
      </c>
      <c r="G56" s="56"/>
      <c r="H56" s="56"/>
      <c r="I56" s="56"/>
      <c r="J56" s="56"/>
    </row>
    <row r="57" spans="2:10" ht="24.75" customHeight="1">
      <c r="B57" s="147" t="s">
        <v>424</v>
      </c>
      <c r="C57" s="149" t="s">
        <v>425</v>
      </c>
      <c r="D57" s="135" t="s">
        <v>77</v>
      </c>
      <c r="E57" s="135">
        <v>60.9</v>
      </c>
      <c r="F57" s="146">
        <v>0.07228328976911681</v>
      </c>
      <c r="G57" s="56"/>
      <c r="H57" s="56"/>
      <c r="I57" s="56"/>
      <c r="J57" s="56"/>
    </row>
    <row r="58" spans="2:10" ht="45" customHeight="1">
      <c r="B58" s="147" t="s">
        <v>426</v>
      </c>
      <c r="C58" s="145" t="s">
        <v>427</v>
      </c>
      <c r="D58" s="135" t="s">
        <v>77</v>
      </c>
      <c r="E58" s="135">
        <v>3189.5599999999995</v>
      </c>
      <c r="F58" s="146">
        <v>3.7857453155334024</v>
      </c>
      <c r="G58" s="56"/>
      <c r="H58" s="56"/>
      <c r="I58" s="56"/>
      <c r="J58" s="56"/>
    </row>
    <row r="59" spans="2:10" ht="33.75" customHeight="1">
      <c r="B59" s="147" t="s">
        <v>428</v>
      </c>
      <c r="C59" s="149" t="s">
        <v>429</v>
      </c>
      <c r="D59" s="135" t="s">
        <v>77</v>
      </c>
      <c r="E59" s="135">
        <v>3157.2899999999995</v>
      </c>
      <c r="F59" s="146">
        <v>3.7474434803798813</v>
      </c>
      <c r="G59" s="56"/>
      <c r="H59" s="56"/>
      <c r="I59" s="56"/>
      <c r="J59" s="56"/>
    </row>
    <row r="60" spans="2:10" ht="20.25" customHeight="1">
      <c r="B60" s="147" t="s">
        <v>430</v>
      </c>
      <c r="C60" s="149" t="s">
        <v>419</v>
      </c>
      <c r="D60" s="135" t="s">
        <v>77</v>
      </c>
      <c r="E60" s="135">
        <v>32.27</v>
      </c>
      <c r="F60" s="146">
        <v>0.03830183515352052</v>
      </c>
      <c r="G60" s="56"/>
      <c r="H60" s="56"/>
      <c r="I60" s="56"/>
      <c r="J60" s="56"/>
    </row>
    <row r="61" spans="2:10" ht="20.25" customHeight="1">
      <c r="B61" s="143" t="s">
        <v>431</v>
      </c>
      <c r="C61" s="145" t="s">
        <v>432</v>
      </c>
      <c r="D61" s="135" t="s">
        <v>77</v>
      </c>
      <c r="E61" s="135">
        <v>10801.006444</v>
      </c>
      <c r="F61" s="135">
        <v>12.819906052376847</v>
      </c>
      <c r="G61" s="56"/>
      <c r="H61" s="56"/>
      <c r="I61" s="56"/>
      <c r="J61" s="56"/>
    </row>
    <row r="62" spans="2:10" ht="33.75" customHeight="1">
      <c r="B62" s="147" t="s">
        <v>433</v>
      </c>
      <c r="C62" s="145" t="s">
        <v>434</v>
      </c>
      <c r="D62" s="135" t="s">
        <v>77</v>
      </c>
      <c r="E62" s="135">
        <v>8043.93912</v>
      </c>
      <c r="F62" s="135">
        <v>9.54749396216904</v>
      </c>
      <c r="G62" s="56"/>
      <c r="H62" s="56"/>
      <c r="I62" s="56"/>
      <c r="J62" s="56"/>
    </row>
    <row r="63" spans="2:10" ht="33.75" customHeight="1">
      <c r="B63" s="147" t="s">
        <v>435</v>
      </c>
      <c r="C63" s="145" t="s">
        <v>436</v>
      </c>
      <c r="D63" s="135" t="s">
        <v>77</v>
      </c>
      <c r="E63" s="135">
        <v>1803.565744</v>
      </c>
      <c r="F63" s="135">
        <v>2.140684159133083</v>
      </c>
      <c r="G63" s="56"/>
      <c r="H63" s="56"/>
      <c r="I63" s="56"/>
      <c r="J63" s="56"/>
    </row>
    <row r="64" spans="2:10" ht="33.75" customHeight="1">
      <c r="B64" s="147" t="s">
        <v>437</v>
      </c>
      <c r="C64" s="145" t="s">
        <v>438</v>
      </c>
      <c r="D64" s="135" t="s">
        <v>77</v>
      </c>
      <c r="E64" s="135">
        <v>953.5015799999999</v>
      </c>
      <c r="F64" s="135">
        <v>1.1317279310747244</v>
      </c>
      <c r="G64" s="56"/>
      <c r="H64" s="56"/>
      <c r="I64" s="56"/>
      <c r="J64" s="56"/>
    </row>
    <row r="65" spans="2:10" ht="33.75" customHeight="1">
      <c r="B65" s="143" t="s">
        <v>439</v>
      </c>
      <c r="C65" s="145" t="s">
        <v>440</v>
      </c>
      <c r="D65" s="135" t="s">
        <v>77</v>
      </c>
      <c r="E65" s="135">
        <v>9915.1543</v>
      </c>
      <c r="F65" s="135">
        <v>11.768472436328482</v>
      </c>
      <c r="G65" s="56"/>
      <c r="H65" s="56"/>
      <c r="I65" s="56"/>
      <c r="J65" s="56"/>
    </row>
    <row r="66" spans="2:10" ht="47.25" customHeight="1">
      <c r="B66" s="143" t="s">
        <v>441</v>
      </c>
      <c r="C66" s="145" t="s">
        <v>442</v>
      </c>
      <c r="D66" s="135" t="s">
        <v>77</v>
      </c>
      <c r="E66" s="146">
        <v>0</v>
      </c>
      <c r="F66" s="135">
        <v>0</v>
      </c>
      <c r="G66" s="56"/>
      <c r="H66" s="56"/>
      <c r="I66" s="56"/>
      <c r="J66" s="56"/>
    </row>
    <row r="67" spans="2:10" ht="47.25" customHeight="1">
      <c r="B67" s="143" t="s">
        <v>443</v>
      </c>
      <c r="C67" s="145" t="s">
        <v>444</v>
      </c>
      <c r="D67" s="135" t="s">
        <v>77</v>
      </c>
      <c r="E67" s="135">
        <v>6797.421034256942</v>
      </c>
      <c r="F67" s="148">
        <v>8.067979545186933</v>
      </c>
      <c r="G67" s="56"/>
      <c r="H67" s="56"/>
      <c r="I67" s="56"/>
      <c r="J67" s="56"/>
    </row>
    <row r="68" spans="2:10" ht="47.25" customHeight="1">
      <c r="B68" s="143" t="s">
        <v>445</v>
      </c>
      <c r="C68" s="145" t="s">
        <v>446</v>
      </c>
      <c r="D68" s="135" t="s">
        <v>77</v>
      </c>
      <c r="E68" s="135">
        <v>5084.78</v>
      </c>
      <c r="F68" s="135">
        <v>6.03521553616108</v>
      </c>
      <c r="G68" s="56"/>
      <c r="H68" s="56"/>
      <c r="I68" s="56"/>
      <c r="J68" s="56"/>
    </row>
    <row r="69" spans="2:10" ht="47.25" customHeight="1">
      <c r="B69" s="143" t="s">
        <v>447</v>
      </c>
      <c r="C69" s="145" t="s">
        <v>448</v>
      </c>
      <c r="D69" s="135" t="s">
        <v>77</v>
      </c>
      <c r="E69" s="135">
        <v>1.95</v>
      </c>
      <c r="F69" s="135">
        <v>0.002314489573887977</v>
      </c>
      <c r="G69" s="56"/>
      <c r="H69" s="56"/>
      <c r="I69" s="56"/>
      <c r="J69" s="56"/>
    </row>
    <row r="70" spans="2:10" ht="33.75" customHeight="1">
      <c r="B70" s="143" t="s">
        <v>449</v>
      </c>
      <c r="C70" s="145" t="s">
        <v>450</v>
      </c>
      <c r="D70" s="135" t="s">
        <v>77</v>
      </c>
      <c r="E70" s="135">
        <v>2794.39</v>
      </c>
      <c r="F70" s="135">
        <v>3.316711036090678</v>
      </c>
      <c r="G70" s="56"/>
      <c r="H70" s="56"/>
      <c r="I70" s="56"/>
      <c r="J70" s="56"/>
    </row>
    <row r="71" spans="2:10" ht="33.75" customHeight="1">
      <c r="B71" s="147" t="s">
        <v>451</v>
      </c>
      <c r="C71" s="145" t="s">
        <v>452</v>
      </c>
      <c r="D71" s="135" t="s">
        <v>77</v>
      </c>
      <c r="E71" s="135">
        <v>2794.39</v>
      </c>
      <c r="F71" s="135">
        <v>3.316711036090678</v>
      </c>
      <c r="G71" s="56"/>
      <c r="H71" s="56"/>
      <c r="I71" s="56"/>
      <c r="J71" s="56"/>
    </row>
    <row r="72" spans="2:10" ht="33.75" customHeight="1">
      <c r="B72" s="147" t="s">
        <v>453</v>
      </c>
      <c r="C72" s="145" t="s">
        <v>454</v>
      </c>
      <c r="D72" s="135" t="s">
        <v>77</v>
      </c>
      <c r="E72" s="135">
        <v>0</v>
      </c>
      <c r="F72" s="135">
        <v>0</v>
      </c>
      <c r="G72" s="56"/>
      <c r="H72" s="56"/>
      <c r="I72" s="56"/>
      <c r="J72" s="56"/>
    </row>
    <row r="73" spans="2:10" ht="21" customHeight="1">
      <c r="B73" s="143" t="s">
        <v>455</v>
      </c>
      <c r="C73" s="145" t="s">
        <v>456</v>
      </c>
      <c r="D73" s="135" t="s">
        <v>77</v>
      </c>
      <c r="E73" s="135">
        <v>160.98</v>
      </c>
      <c r="F73" s="135">
        <v>0.19107001620742897</v>
      </c>
      <c r="G73" s="56"/>
      <c r="H73" s="56"/>
      <c r="I73" s="56"/>
      <c r="J73" s="56"/>
    </row>
    <row r="74" spans="2:10" ht="21" customHeight="1">
      <c r="B74" s="143" t="s">
        <v>457</v>
      </c>
      <c r="C74" s="145" t="s">
        <v>458</v>
      </c>
      <c r="D74" s="135" t="s">
        <v>77</v>
      </c>
      <c r="E74" s="135">
        <v>269.78</v>
      </c>
      <c r="F74" s="135">
        <v>0.32020666525307606</v>
      </c>
      <c r="G74" s="56"/>
      <c r="H74" s="56"/>
      <c r="I74" s="56"/>
      <c r="J74" s="56"/>
    </row>
    <row r="75" spans="2:10" ht="44.25" customHeight="1">
      <c r="B75" s="143" t="s">
        <v>459</v>
      </c>
      <c r="C75" s="145" t="s">
        <v>460</v>
      </c>
      <c r="D75" s="135" t="s">
        <v>77</v>
      </c>
      <c r="E75" s="135">
        <v>150</v>
      </c>
      <c r="F75" s="135">
        <v>0.17803765952984438</v>
      </c>
      <c r="G75" s="56"/>
      <c r="H75" s="56"/>
      <c r="I75" s="56"/>
      <c r="J75" s="56"/>
    </row>
    <row r="76" spans="2:10" ht="42.75" customHeight="1">
      <c r="B76" s="143" t="s">
        <v>461</v>
      </c>
      <c r="C76" s="145" t="s">
        <v>462</v>
      </c>
      <c r="D76" s="135" t="s">
        <v>77</v>
      </c>
      <c r="E76" s="135">
        <v>0</v>
      </c>
      <c r="F76" s="135">
        <v>0</v>
      </c>
      <c r="G76" s="56"/>
      <c r="H76" s="56"/>
      <c r="I76" s="56"/>
      <c r="J76" s="56"/>
    </row>
    <row r="77" spans="2:10" ht="24" customHeight="1">
      <c r="B77" s="147" t="s">
        <v>463</v>
      </c>
      <c r="C77" s="145" t="s">
        <v>464</v>
      </c>
      <c r="D77" s="135" t="s">
        <v>77</v>
      </c>
      <c r="E77" s="135">
        <v>0</v>
      </c>
      <c r="F77" s="135">
        <v>0</v>
      </c>
      <c r="G77" s="56"/>
      <c r="H77" s="56"/>
      <c r="I77" s="56"/>
      <c r="J77" s="56"/>
    </row>
    <row r="78" spans="2:10" ht="24" customHeight="1">
      <c r="B78" s="147" t="s">
        <v>465</v>
      </c>
      <c r="C78" s="145" t="s">
        <v>466</v>
      </c>
      <c r="D78" s="135" t="s">
        <v>77</v>
      </c>
      <c r="E78" s="135">
        <v>0</v>
      </c>
      <c r="F78" s="135">
        <v>0</v>
      </c>
      <c r="G78" s="56"/>
      <c r="H78" s="56"/>
      <c r="I78" s="56"/>
      <c r="J78" s="56"/>
    </row>
    <row r="79" spans="2:10" ht="24" customHeight="1">
      <c r="B79" s="147" t="s">
        <v>467</v>
      </c>
      <c r="C79" s="145" t="s">
        <v>468</v>
      </c>
      <c r="D79" s="135" t="s">
        <v>77</v>
      </c>
      <c r="E79" s="135">
        <v>0</v>
      </c>
      <c r="F79" s="135">
        <v>0</v>
      </c>
      <c r="G79" s="56"/>
      <c r="H79" s="56"/>
      <c r="I79" s="56"/>
      <c r="J79" s="56"/>
    </row>
    <row r="80" spans="2:10" ht="24" customHeight="1">
      <c r="B80" s="147" t="s">
        <v>469</v>
      </c>
      <c r="C80" s="145" t="s">
        <v>470</v>
      </c>
      <c r="D80" s="135" t="s">
        <v>77</v>
      </c>
      <c r="E80" s="135">
        <v>0</v>
      </c>
      <c r="F80" s="135">
        <v>0</v>
      </c>
      <c r="G80" s="56"/>
      <c r="H80" s="56"/>
      <c r="I80" s="56"/>
      <c r="J80" s="56"/>
    </row>
    <row r="81" spans="2:10" ht="24" customHeight="1">
      <c r="B81" s="147" t="s">
        <v>471</v>
      </c>
      <c r="C81" s="145" t="s">
        <v>472</v>
      </c>
      <c r="D81" s="135" t="s">
        <v>77</v>
      </c>
      <c r="E81" s="135">
        <v>0</v>
      </c>
      <c r="F81" s="135">
        <v>0</v>
      </c>
      <c r="G81" s="56"/>
      <c r="H81" s="56"/>
      <c r="I81" s="56"/>
      <c r="J81" s="56"/>
    </row>
    <row r="82" spans="2:10" ht="24" customHeight="1">
      <c r="B82" s="147" t="s">
        <v>473</v>
      </c>
      <c r="C82" s="145" t="s">
        <v>474</v>
      </c>
      <c r="D82" s="135" t="s">
        <v>77</v>
      </c>
      <c r="E82" s="150">
        <v>0</v>
      </c>
      <c r="F82" s="135">
        <v>0</v>
      </c>
      <c r="G82" s="56"/>
      <c r="H82" s="56"/>
      <c r="I82" s="56"/>
      <c r="J82" s="56"/>
    </row>
    <row r="83" spans="2:10" ht="33.75" customHeight="1">
      <c r="B83" s="143" t="s">
        <v>475</v>
      </c>
      <c r="C83" s="144" t="s">
        <v>476</v>
      </c>
      <c r="D83" s="134" t="s">
        <v>77</v>
      </c>
      <c r="E83" s="134">
        <v>220.89</v>
      </c>
      <c r="F83" s="151">
        <v>0.2621782574236488</v>
      </c>
      <c r="G83" s="56"/>
      <c r="H83" s="56"/>
      <c r="I83" s="56"/>
      <c r="J83" s="56"/>
    </row>
    <row r="84" spans="2:10" ht="46.5" customHeight="1">
      <c r="B84" s="147" t="s">
        <v>477</v>
      </c>
      <c r="C84" s="145" t="s">
        <v>478</v>
      </c>
      <c r="D84" s="135" t="s">
        <v>77</v>
      </c>
      <c r="E84" s="135">
        <v>0</v>
      </c>
      <c r="F84" s="146">
        <v>0</v>
      </c>
      <c r="G84" s="56"/>
      <c r="H84" s="56"/>
      <c r="I84" s="56"/>
      <c r="J84" s="56"/>
    </row>
    <row r="85" spans="2:10" ht="24.75" customHeight="1">
      <c r="B85" s="147" t="s">
        <v>479</v>
      </c>
      <c r="C85" s="145" t="s">
        <v>480</v>
      </c>
      <c r="D85" s="135" t="s">
        <v>77</v>
      </c>
      <c r="E85" s="135">
        <v>0</v>
      </c>
      <c r="F85" s="146">
        <v>0</v>
      </c>
      <c r="G85" s="56"/>
      <c r="H85" s="56"/>
      <c r="I85" s="56"/>
      <c r="J85" s="56"/>
    </row>
    <row r="86" spans="2:10" ht="46.5" customHeight="1">
      <c r="B86" s="147" t="s">
        <v>481</v>
      </c>
      <c r="C86" s="145" t="s">
        <v>482</v>
      </c>
      <c r="D86" s="135" t="s">
        <v>77</v>
      </c>
      <c r="E86" s="135">
        <v>0</v>
      </c>
      <c r="F86" s="146">
        <v>0</v>
      </c>
      <c r="G86" s="56"/>
      <c r="H86" s="56"/>
      <c r="I86" s="56"/>
      <c r="J86" s="56"/>
    </row>
    <row r="87" spans="2:10" ht="33.75" customHeight="1">
      <c r="B87" s="147" t="s">
        <v>483</v>
      </c>
      <c r="C87" s="145" t="s">
        <v>484</v>
      </c>
      <c r="D87" s="135" t="s">
        <v>77</v>
      </c>
      <c r="E87" s="135">
        <v>220.89</v>
      </c>
      <c r="F87" s="146">
        <v>0.2621782574236488</v>
      </c>
      <c r="G87" s="56"/>
      <c r="H87" s="56"/>
      <c r="I87" s="56"/>
      <c r="J87" s="56"/>
    </row>
    <row r="88" spans="2:10" ht="33.75" customHeight="1">
      <c r="B88" s="143" t="s">
        <v>485</v>
      </c>
      <c r="C88" s="144" t="s">
        <v>486</v>
      </c>
      <c r="D88" s="134" t="s">
        <v>77</v>
      </c>
      <c r="E88" s="134">
        <v>804.6</v>
      </c>
      <c r="F88" s="151">
        <v>0.9549940057180852</v>
      </c>
      <c r="G88" s="56"/>
      <c r="H88" s="56"/>
      <c r="I88" s="56"/>
      <c r="J88" s="56"/>
    </row>
    <row r="89" spans="2:10" ht="33.75" customHeight="1">
      <c r="B89" s="147" t="s">
        <v>487</v>
      </c>
      <c r="C89" s="145" t="s">
        <v>488</v>
      </c>
      <c r="D89" s="135" t="s">
        <v>77</v>
      </c>
      <c r="E89" s="135">
        <v>0</v>
      </c>
      <c r="F89" s="146">
        <v>0</v>
      </c>
      <c r="G89" s="56"/>
      <c r="H89" s="56"/>
      <c r="I89" s="56"/>
      <c r="J89" s="56"/>
    </row>
    <row r="90" spans="2:10" ht="33.75" customHeight="1">
      <c r="B90" s="147" t="s">
        <v>489</v>
      </c>
      <c r="C90" s="145" t="s">
        <v>490</v>
      </c>
      <c r="D90" s="135" t="s">
        <v>77</v>
      </c>
      <c r="E90" s="135">
        <v>794</v>
      </c>
      <c r="F90" s="146">
        <v>0.9424126777779762</v>
      </c>
      <c r="G90" s="56"/>
      <c r="H90" s="56"/>
      <c r="I90" s="56"/>
      <c r="J90" s="56"/>
    </row>
    <row r="91" spans="2:10" ht="17.25" customHeight="1">
      <c r="B91" s="147" t="s">
        <v>491</v>
      </c>
      <c r="C91" s="145" t="s">
        <v>492</v>
      </c>
      <c r="D91" s="135" t="s">
        <v>77</v>
      </c>
      <c r="E91" s="135">
        <v>0</v>
      </c>
      <c r="F91" s="146">
        <v>0</v>
      </c>
      <c r="G91" s="56"/>
      <c r="H91" s="56"/>
      <c r="I91" s="56"/>
      <c r="J91" s="56"/>
    </row>
    <row r="92" spans="2:10" ht="17.25" customHeight="1">
      <c r="B92" s="147" t="s">
        <v>493</v>
      </c>
      <c r="C92" s="145" t="s">
        <v>494</v>
      </c>
      <c r="D92" s="135" t="s">
        <v>77</v>
      </c>
      <c r="E92" s="135">
        <v>10.6</v>
      </c>
      <c r="F92" s="146">
        <v>0.012581327940109003</v>
      </c>
      <c r="G92" s="56"/>
      <c r="H92" s="56"/>
      <c r="I92" s="56"/>
      <c r="J92" s="56"/>
    </row>
    <row r="93" spans="2:10" ht="17.25" customHeight="1">
      <c r="B93" s="143" t="s">
        <v>495</v>
      </c>
      <c r="C93" s="144" t="s">
        <v>496</v>
      </c>
      <c r="D93" s="134" t="s">
        <v>77</v>
      </c>
      <c r="E93" s="134">
        <v>198.5</v>
      </c>
      <c r="F93" s="151">
        <v>0.23560316944449405</v>
      </c>
      <c r="G93" s="56"/>
      <c r="H93" s="56"/>
      <c r="I93" s="56"/>
      <c r="J93" s="56"/>
    </row>
    <row r="94" spans="2:10" ht="17.25" customHeight="1">
      <c r="B94" s="143" t="s">
        <v>497</v>
      </c>
      <c r="C94" s="144" t="s">
        <v>498</v>
      </c>
      <c r="D94" s="134" t="s">
        <v>77</v>
      </c>
      <c r="E94" s="134">
        <v>0</v>
      </c>
      <c r="F94" s="151">
        <v>0</v>
      </c>
      <c r="G94" s="56"/>
      <c r="H94" s="56"/>
      <c r="I94" s="56"/>
      <c r="J94" s="56"/>
    </row>
    <row r="95" spans="2:10" ht="17.25" customHeight="1">
      <c r="B95" s="147" t="s">
        <v>499</v>
      </c>
      <c r="C95" s="145" t="s">
        <v>500</v>
      </c>
      <c r="D95" s="135" t="s">
        <v>77</v>
      </c>
      <c r="E95" s="135">
        <v>0</v>
      </c>
      <c r="F95" s="146">
        <v>0</v>
      </c>
      <c r="G95" s="56"/>
      <c r="H95" s="56"/>
      <c r="I95" s="56"/>
      <c r="J95" s="56"/>
    </row>
    <row r="96" spans="2:10" ht="17.25" customHeight="1">
      <c r="B96" s="147" t="s">
        <v>501</v>
      </c>
      <c r="C96" s="145" t="s">
        <v>502</v>
      </c>
      <c r="D96" s="135" t="s">
        <v>77</v>
      </c>
      <c r="E96" s="135">
        <v>0</v>
      </c>
      <c r="F96" s="146">
        <v>0</v>
      </c>
      <c r="G96" s="56"/>
      <c r="H96" s="56"/>
      <c r="I96" s="56"/>
      <c r="J96" s="56"/>
    </row>
    <row r="97" spans="2:10" ht="17.25" customHeight="1">
      <c r="B97" s="143" t="s">
        <v>503</v>
      </c>
      <c r="C97" s="144" t="s">
        <v>504</v>
      </c>
      <c r="D97" s="134" t="s">
        <v>77</v>
      </c>
      <c r="E97" s="134">
        <v>84251.83772698134</v>
      </c>
      <c r="F97" s="151">
        <v>100</v>
      </c>
      <c r="G97" s="56"/>
      <c r="H97" s="56"/>
      <c r="I97" s="56"/>
      <c r="J97" s="56"/>
    </row>
    <row r="98" spans="2:10" ht="17.25" customHeight="1">
      <c r="B98" s="147" t="s">
        <v>505</v>
      </c>
      <c r="C98" s="145" t="s">
        <v>506</v>
      </c>
      <c r="D98" s="135" t="s">
        <v>77</v>
      </c>
      <c r="E98" s="135">
        <v>0</v>
      </c>
      <c r="F98" s="146"/>
      <c r="G98" s="56"/>
      <c r="H98" s="56"/>
      <c r="I98" s="56"/>
      <c r="J98" s="56"/>
    </row>
    <row r="99" spans="2:10" ht="17.25" customHeight="1">
      <c r="B99" s="147" t="s">
        <v>507</v>
      </c>
      <c r="C99" s="145" t="s">
        <v>508</v>
      </c>
      <c r="D99" s="135" t="s">
        <v>77</v>
      </c>
      <c r="E99" s="135">
        <v>84251.83772698134</v>
      </c>
      <c r="F99" s="146"/>
      <c r="G99" s="56"/>
      <c r="H99" s="56"/>
      <c r="I99" s="56"/>
      <c r="J99" s="56"/>
    </row>
    <row r="100" spans="2:10" ht="17.25" customHeight="1">
      <c r="B100" s="147" t="s">
        <v>509</v>
      </c>
      <c r="C100" s="145" t="s">
        <v>510</v>
      </c>
      <c r="D100" s="135" t="s">
        <v>77</v>
      </c>
      <c r="E100" s="135">
        <v>0</v>
      </c>
      <c r="F100" s="146"/>
      <c r="G100" s="56"/>
      <c r="H100" s="56"/>
      <c r="I100" s="56"/>
      <c r="J100" s="56"/>
    </row>
    <row r="101" spans="2:10" ht="17.25" customHeight="1">
      <c r="B101" s="147" t="s">
        <v>511</v>
      </c>
      <c r="C101" s="145" t="s">
        <v>512</v>
      </c>
      <c r="D101" s="135" t="s">
        <v>77</v>
      </c>
      <c r="E101" s="135">
        <v>0</v>
      </c>
      <c r="F101" s="146"/>
      <c r="G101" s="56"/>
      <c r="H101" s="56"/>
      <c r="I101" s="56"/>
      <c r="J101" s="56"/>
    </row>
    <row r="102" spans="2:10" ht="17.25" customHeight="1">
      <c r="B102" s="143" t="s">
        <v>513</v>
      </c>
      <c r="C102" s="144" t="s">
        <v>514</v>
      </c>
      <c r="D102" s="135" t="s">
        <v>515</v>
      </c>
      <c r="E102" s="153">
        <v>25.885224542519953</v>
      </c>
      <c r="F102" s="152"/>
      <c r="G102" s="56"/>
      <c r="H102" s="56"/>
      <c r="I102" s="56"/>
      <c r="J102" s="56"/>
    </row>
    <row r="103" spans="2:10" ht="17.25" customHeight="1">
      <c r="B103" s="143" t="s">
        <v>516</v>
      </c>
      <c r="C103" s="144" t="s">
        <v>517</v>
      </c>
      <c r="D103" s="135" t="s">
        <v>515</v>
      </c>
      <c r="E103" s="154">
        <v>23.3023</v>
      </c>
      <c r="F103" s="152"/>
      <c r="G103" s="56"/>
      <c r="H103" s="56"/>
      <c r="I103" s="56"/>
      <c r="J103" s="56"/>
    </row>
    <row r="104" spans="2:10" ht="17.25" customHeight="1">
      <c r="B104" s="143" t="s">
        <v>518</v>
      </c>
      <c r="C104" s="144" t="s">
        <v>519</v>
      </c>
      <c r="D104" s="135" t="s">
        <v>393</v>
      </c>
      <c r="E104" s="155">
        <v>3615.601795830512</v>
      </c>
      <c r="F104" s="156"/>
      <c r="G104" s="56"/>
      <c r="H104" s="56"/>
      <c r="I104" s="56"/>
      <c r="J104" s="56"/>
    </row>
    <row r="105" spans="2:16" ht="15.75">
      <c r="B105" s="157"/>
      <c r="C105" s="158"/>
      <c r="D105" s="136"/>
      <c r="E105" s="159"/>
      <c r="F105" s="159"/>
      <c r="G105" s="56"/>
      <c r="H105" s="56"/>
      <c r="I105" s="56"/>
      <c r="J105" s="56"/>
      <c r="K105" s="56"/>
      <c r="L105" s="56"/>
      <c r="M105" s="56"/>
      <c r="N105" s="56"/>
      <c r="O105" s="56"/>
      <c r="P105" s="56"/>
    </row>
    <row r="106" spans="2:16" ht="15.75">
      <c r="B106" s="157"/>
      <c r="C106" s="158"/>
      <c r="D106" s="136"/>
      <c r="E106" s="160"/>
      <c r="F106" s="160"/>
      <c r="G106" s="56"/>
      <c r="H106" s="56"/>
      <c r="I106" s="56"/>
      <c r="J106" s="56"/>
      <c r="K106" s="139"/>
      <c r="L106" s="132"/>
      <c r="M106" s="139"/>
      <c r="N106" s="139"/>
      <c r="O106" s="164"/>
      <c r="P106" s="165"/>
    </row>
    <row r="107" spans="2:13" ht="15.75">
      <c r="B107" s="137"/>
      <c r="C107" s="158" t="s">
        <v>520</v>
      </c>
      <c r="D107" s="166"/>
      <c r="E107" s="351" t="s">
        <v>521</v>
      </c>
      <c r="F107" s="351"/>
      <c r="G107" s="335"/>
      <c r="H107" s="335"/>
      <c r="I107" s="335"/>
      <c r="J107" s="161"/>
      <c r="K107" s="161"/>
      <c r="L107" s="335"/>
      <c r="M107" s="161"/>
    </row>
    <row r="108" spans="2:13" ht="15.75">
      <c r="B108" s="137"/>
      <c r="C108" s="138"/>
      <c r="D108" s="139"/>
      <c r="E108" s="161"/>
      <c r="F108" s="163"/>
      <c r="G108" s="335"/>
      <c r="H108" s="335"/>
      <c r="I108" s="335"/>
      <c r="J108" s="161"/>
      <c r="K108" s="161"/>
      <c r="L108" s="132"/>
      <c r="M108" s="139"/>
    </row>
    <row r="109" spans="2:13" ht="15.75">
      <c r="B109" s="167"/>
      <c r="C109" s="168" t="s">
        <v>522</v>
      </c>
      <c r="D109" s="171"/>
      <c r="E109" s="172"/>
      <c r="F109" s="172"/>
      <c r="G109" s="169"/>
      <c r="H109" s="169"/>
      <c r="I109" s="169"/>
      <c r="J109" s="169"/>
      <c r="K109" s="169"/>
      <c r="L109" s="167"/>
      <c r="M109" s="170"/>
    </row>
    <row r="110" spans="2:13" ht="15.75">
      <c r="B110" s="170"/>
      <c r="C110" s="139"/>
      <c r="D110" s="352" t="s">
        <v>523</v>
      </c>
      <c r="E110" s="352"/>
      <c r="F110" s="352"/>
      <c r="G110" s="336"/>
      <c r="H110" s="336"/>
      <c r="I110" s="336"/>
      <c r="J110" s="161"/>
      <c r="K110" s="161"/>
      <c r="L110" s="139"/>
      <c r="M110" s="170"/>
    </row>
    <row r="111" spans="5:11" ht="15">
      <c r="E111" s="337"/>
      <c r="F111" s="337"/>
      <c r="G111" s="337"/>
      <c r="H111" s="337"/>
      <c r="I111" s="337"/>
      <c r="J111" s="337"/>
      <c r="K111" s="337"/>
    </row>
  </sheetData>
  <sheetProtection/>
  <mergeCells count="45">
    <mergeCell ref="D5:I5"/>
    <mergeCell ref="D6:I6"/>
    <mergeCell ref="D7:I7"/>
    <mergeCell ref="A8:A9"/>
    <mergeCell ref="B12:C12"/>
    <mergeCell ref="D4:I4"/>
    <mergeCell ref="B14:I14"/>
    <mergeCell ref="B8:C9"/>
    <mergeCell ref="B10:C10"/>
    <mergeCell ref="B11:C11"/>
    <mergeCell ref="D12:I12"/>
    <mergeCell ref="B13:I13"/>
    <mergeCell ref="D8:I9"/>
    <mergeCell ref="D10:I10"/>
    <mergeCell ref="D11:I11"/>
    <mergeCell ref="E16:H16"/>
    <mergeCell ref="C15:C18"/>
    <mergeCell ref="D16:D18"/>
    <mergeCell ref="C19:O19"/>
    <mergeCell ref="C27:O27"/>
    <mergeCell ref="B2:I2"/>
    <mergeCell ref="B5:C5"/>
    <mergeCell ref="B6:C6"/>
    <mergeCell ref="B4:C4"/>
    <mergeCell ref="B7:C7"/>
    <mergeCell ref="B38:B40"/>
    <mergeCell ref="C38:C40"/>
    <mergeCell ref="D38:D40"/>
    <mergeCell ref="B15:B18"/>
    <mergeCell ref="D15:I15"/>
    <mergeCell ref="J15:O15"/>
    <mergeCell ref="J16:J18"/>
    <mergeCell ref="I16:I18"/>
    <mergeCell ref="O16:O18"/>
    <mergeCell ref="K16:N16"/>
    <mergeCell ref="E38:F38"/>
    <mergeCell ref="E39:F39"/>
    <mergeCell ref="E107:F107"/>
    <mergeCell ref="D110:F110"/>
    <mergeCell ref="B34:H34"/>
    <mergeCell ref="B35:H35"/>
    <mergeCell ref="B37:J37"/>
    <mergeCell ref="B36:J36"/>
    <mergeCell ref="J34:P34"/>
    <mergeCell ref="J35:P35"/>
  </mergeCells>
  <hyperlinks>
    <hyperlink ref="D12" r:id="rId1" display="www.rst.admhmao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9">
      <selection activeCell="A2" sqref="A2:D2"/>
    </sheetView>
  </sheetViews>
  <sheetFormatPr defaultColWidth="9.140625" defaultRowHeight="15"/>
  <cols>
    <col min="1" max="1" width="18.421875" style="1" customWidth="1"/>
    <col min="2" max="2" width="33.140625" style="1" customWidth="1"/>
    <col min="3" max="4" width="35.7109375" style="1" customWidth="1"/>
    <col min="5" max="16384" width="9.140625" style="1" customWidth="1"/>
  </cols>
  <sheetData>
    <row r="1" ht="15">
      <c r="A1" s="36"/>
    </row>
    <row r="2" spans="1:4" ht="45.75" customHeight="1">
      <c r="A2" s="410" t="s">
        <v>174</v>
      </c>
      <c r="B2" s="411"/>
      <c r="C2" s="411"/>
      <c r="D2" s="411"/>
    </row>
    <row r="4" spans="1:4" ht="15">
      <c r="A4" s="412" t="s">
        <v>0</v>
      </c>
      <c r="B4" s="412"/>
      <c r="C4" s="413" t="s">
        <v>202</v>
      </c>
      <c r="D4" s="413"/>
    </row>
    <row r="5" spans="1:4" ht="15">
      <c r="A5" s="412" t="s">
        <v>60</v>
      </c>
      <c r="B5" s="412"/>
      <c r="C5" s="413">
        <v>7022010799</v>
      </c>
      <c r="D5" s="413"/>
    </row>
    <row r="6" spans="1:4" ht="15">
      <c r="A6" s="412" t="s">
        <v>15</v>
      </c>
      <c r="B6" s="412"/>
      <c r="C6" s="413">
        <v>702201001</v>
      </c>
      <c r="D6" s="413"/>
    </row>
    <row r="7" spans="1:4" ht="15">
      <c r="A7" s="412" t="s">
        <v>61</v>
      </c>
      <c r="B7" s="412"/>
      <c r="C7" s="413" t="s">
        <v>203</v>
      </c>
      <c r="D7" s="413"/>
    </row>
    <row r="8" spans="1:4" ht="29.25" customHeight="1">
      <c r="A8" s="415" t="s">
        <v>217</v>
      </c>
      <c r="B8" s="415"/>
      <c r="C8" s="413"/>
      <c r="D8" s="413"/>
    </row>
    <row r="9" spans="1:4" ht="32.25" customHeight="1">
      <c r="A9" s="414" t="s">
        <v>11</v>
      </c>
      <c r="B9" s="414"/>
      <c r="C9" s="413"/>
      <c r="D9" s="413"/>
    </row>
    <row r="10" spans="1:4" ht="15">
      <c r="A10" s="412" t="s">
        <v>62</v>
      </c>
      <c r="B10" s="412"/>
      <c r="C10" s="413"/>
      <c r="D10" s="413"/>
    </row>
    <row r="11" spans="1:4" ht="15">
      <c r="A11" s="412" t="s">
        <v>1</v>
      </c>
      <c r="B11" s="412"/>
      <c r="C11" s="413"/>
      <c r="D11" s="413"/>
    </row>
    <row r="12" spans="1:4" ht="15">
      <c r="A12" s="416" t="s">
        <v>24</v>
      </c>
      <c r="B12" s="416"/>
      <c r="C12" s="416" t="s">
        <v>3</v>
      </c>
      <c r="D12" s="416"/>
    </row>
    <row r="13" spans="1:4" ht="15" customHeight="1">
      <c r="A13" s="418" t="s">
        <v>59</v>
      </c>
      <c r="B13" s="418"/>
      <c r="C13" s="419" t="s">
        <v>181</v>
      </c>
      <c r="D13" s="420"/>
    </row>
    <row r="14" spans="1:4" ht="15">
      <c r="A14" s="418"/>
      <c r="B14" s="418"/>
      <c r="C14" s="421"/>
      <c r="D14" s="422"/>
    </row>
    <row r="15" ht="29.25" customHeight="1"/>
    <row r="16" spans="1:4" ht="15">
      <c r="A16" s="412" t="s">
        <v>0</v>
      </c>
      <c r="B16" s="412"/>
      <c r="C16" s="413" t="s">
        <v>202</v>
      </c>
      <c r="D16" s="413"/>
    </row>
    <row r="17" spans="1:4" ht="15">
      <c r="A17" s="412" t="s">
        <v>60</v>
      </c>
      <c r="B17" s="412"/>
      <c r="C17" s="413">
        <v>7022010799</v>
      </c>
      <c r="D17" s="413"/>
    </row>
    <row r="18" spans="1:4" ht="15">
      <c r="A18" s="412" t="s">
        <v>15</v>
      </c>
      <c r="B18" s="412"/>
      <c r="C18" s="413">
        <v>702201001</v>
      </c>
      <c r="D18" s="413"/>
    </row>
    <row r="19" spans="1:4" ht="15">
      <c r="A19" s="412" t="s">
        <v>61</v>
      </c>
      <c r="B19" s="412"/>
      <c r="C19" s="413" t="s">
        <v>203</v>
      </c>
      <c r="D19" s="413"/>
    </row>
    <row r="20" spans="1:4" ht="29.25" customHeight="1">
      <c r="A20" s="415" t="s">
        <v>218</v>
      </c>
      <c r="B20" s="415"/>
      <c r="C20" s="413"/>
      <c r="D20" s="413"/>
    </row>
    <row r="21" spans="1:4" ht="32.25" customHeight="1">
      <c r="A21" s="414" t="s">
        <v>11</v>
      </c>
      <c r="B21" s="414"/>
      <c r="C21" s="413"/>
      <c r="D21" s="413"/>
    </row>
    <row r="22" spans="1:4" ht="15">
      <c r="A22" s="412" t="s">
        <v>63</v>
      </c>
      <c r="B22" s="412"/>
      <c r="C22" s="413"/>
      <c r="D22" s="413"/>
    </row>
    <row r="23" spans="1:4" ht="15">
      <c r="A23" s="412" t="s">
        <v>1</v>
      </c>
      <c r="B23" s="412"/>
      <c r="C23" s="413"/>
      <c r="D23" s="413"/>
    </row>
    <row r="24" spans="1:4" ht="15">
      <c r="A24" s="416" t="s">
        <v>24</v>
      </c>
      <c r="B24" s="416"/>
      <c r="C24" s="416" t="s">
        <v>3</v>
      </c>
      <c r="D24" s="416"/>
    </row>
    <row r="25" spans="1:4" ht="15">
      <c r="A25" s="418" t="s">
        <v>64</v>
      </c>
      <c r="B25" s="418"/>
      <c r="C25" s="419" t="s">
        <v>181</v>
      </c>
      <c r="D25" s="420"/>
    </row>
    <row r="26" spans="1:4" ht="15">
      <c r="A26" s="418"/>
      <c r="B26" s="418"/>
      <c r="C26" s="421"/>
      <c r="D26" s="422"/>
    </row>
    <row r="29" spans="1:9" ht="33" customHeight="1">
      <c r="A29" s="417" t="s">
        <v>79</v>
      </c>
      <c r="B29" s="417"/>
      <c r="C29" s="417"/>
      <c r="D29" s="417"/>
      <c r="E29" s="69"/>
      <c r="F29" s="69"/>
      <c r="G29" s="69"/>
      <c r="H29" s="69"/>
      <c r="I29" s="69"/>
    </row>
    <row r="30" spans="1:9" ht="64.5" customHeight="1">
      <c r="A30" s="417" t="s">
        <v>175</v>
      </c>
      <c r="B30" s="417"/>
      <c r="C30" s="417"/>
      <c r="D30" s="417"/>
      <c r="E30" s="69"/>
      <c r="F30" s="69"/>
      <c r="G30" s="69"/>
      <c r="H30" s="69"/>
      <c r="I30" s="69"/>
    </row>
  </sheetData>
  <sheetProtection/>
  <mergeCells count="43">
    <mergeCell ref="C17:D17"/>
    <mergeCell ref="A18:B18"/>
    <mergeCell ref="C18:D18"/>
    <mergeCell ref="A12:B12"/>
    <mergeCell ref="C12:D12"/>
    <mergeCell ref="C16:D16"/>
    <mergeCell ref="A19:B19"/>
    <mergeCell ref="C19:D19"/>
    <mergeCell ref="C22:D22"/>
    <mergeCell ref="A20:B20"/>
    <mergeCell ref="C20:D20"/>
    <mergeCell ref="A21:B21"/>
    <mergeCell ref="C21:D21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6">
      <selection activeCell="B12" sqref="B12"/>
    </sheetView>
  </sheetViews>
  <sheetFormatPr defaultColWidth="9.140625" defaultRowHeight="15"/>
  <cols>
    <col min="1" max="1" width="52.00390625" style="1" customWidth="1"/>
    <col min="2" max="2" width="77.421875" style="1" customWidth="1"/>
    <col min="3" max="3" width="9.140625" style="1" customWidth="1"/>
    <col min="4" max="4" width="9.57421875" style="1" customWidth="1"/>
    <col min="5" max="16384" width="9.140625" style="1" customWidth="1"/>
  </cols>
  <sheetData>
    <row r="2" spans="1:3" ht="36" customHeight="1">
      <c r="A2" s="423" t="s">
        <v>176</v>
      </c>
      <c r="B2" s="423"/>
      <c r="C2" s="70"/>
    </row>
    <row r="3" spans="1:3" ht="15">
      <c r="A3" s="71" t="s">
        <v>0</v>
      </c>
      <c r="B3" s="72" t="s">
        <v>202</v>
      </c>
      <c r="C3" s="36"/>
    </row>
    <row r="4" spans="1:2" ht="15">
      <c r="A4" s="71" t="s">
        <v>14</v>
      </c>
      <c r="B4" s="73">
        <v>7022010799</v>
      </c>
    </row>
    <row r="5" spans="1:2" ht="15">
      <c r="A5" s="71" t="s">
        <v>15</v>
      </c>
      <c r="B5" s="73">
        <v>702201001</v>
      </c>
    </row>
    <row r="6" spans="1:2" ht="15">
      <c r="A6" s="71" t="s">
        <v>61</v>
      </c>
      <c r="B6" s="73" t="s">
        <v>203</v>
      </c>
    </row>
    <row r="7" spans="1:2" ht="72.75">
      <c r="A7" s="74" t="s">
        <v>219</v>
      </c>
      <c r="B7" s="17"/>
    </row>
    <row r="8" spans="1:2" ht="28.5">
      <c r="A8" s="75" t="s">
        <v>11</v>
      </c>
      <c r="B8" s="17"/>
    </row>
    <row r="9" spans="1:2" ht="15">
      <c r="A9" s="74" t="s">
        <v>62</v>
      </c>
      <c r="B9" s="17"/>
    </row>
    <row r="10" spans="1:2" ht="15">
      <c r="A10" s="71" t="s">
        <v>1</v>
      </c>
      <c r="B10" s="17"/>
    </row>
    <row r="11" spans="1:2" ht="15">
      <c r="A11" s="38" t="s">
        <v>24</v>
      </c>
      <c r="B11" s="38" t="s">
        <v>3</v>
      </c>
    </row>
    <row r="12" spans="1:2" ht="52.5" customHeight="1">
      <c r="A12" s="39" t="s">
        <v>12</v>
      </c>
      <c r="B12" s="19" t="s">
        <v>181</v>
      </c>
    </row>
    <row r="14" spans="1:3" ht="15">
      <c r="A14" s="71" t="s">
        <v>0</v>
      </c>
      <c r="B14" s="76" t="s">
        <v>202</v>
      </c>
      <c r="C14" s="36"/>
    </row>
    <row r="15" spans="1:2" ht="15">
      <c r="A15" s="71" t="s">
        <v>14</v>
      </c>
      <c r="B15" s="19">
        <v>7022010799</v>
      </c>
    </row>
    <row r="16" spans="1:2" ht="15">
      <c r="A16" s="71" t="s">
        <v>15</v>
      </c>
      <c r="B16" s="19">
        <v>702201001</v>
      </c>
    </row>
    <row r="17" spans="1:2" ht="15">
      <c r="A17" s="71" t="s">
        <v>61</v>
      </c>
      <c r="B17" s="19" t="s">
        <v>203</v>
      </c>
    </row>
    <row r="18" spans="1:2" ht="62.25" customHeight="1">
      <c r="A18" s="74" t="s">
        <v>220</v>
      </c>
      <c r="B18" s="17"/>
    </row>
    <row r="19" spans="1:2" ht="28.5">
      <c r="A19" s="75" t="s">
        <v>11</v>
      </c>
      <c r="B19" s="17"/>
    </row>
    <row r="20" spans="1:2" ht="15">
      <c r="A20" s="74" t="s">
        <v>62</v>
      </c>
      <c r="B20" s="17"/>
    </row>
    <row r="21" spans="1:2" ht="15">
      <c r="A21" s="71" t="s">
        <v>1</v>
      </c>
      <c r="B21" s="17"/>
    </row>
    <row r="22" spans="1:2" ht="15">
      <c r="A22" s="38" t="s">
        <v>24</v>
      </c>
      <c r="B22" s="38" t="s">
        <v>3</v>
      </c>
    </row>
    <row r="23" spans="1:2" ht="42" customHeight="1">
      <c r="A23" s="39" t="s">
        <v>13</v>
      </c>
      <c r="B23" s="19" t="s">
        <v>181</v>
      </c>
    </row>
    <row r="25" spans="1:4" ht="36" customHeight="1">
      <c r="A25" s="424" t="s">
        <v>79</v>
      </c>
      <c r="B25" s="424"/>
      <c r="C25" s="69"/>
      <c r="D25" s="69"/>
    </row>
    <row r="26" spans="1:4" ht="60.75" customHeight="1">
      <c r="A26" s="424" t="s">
        <v>175</v>
      </c>
      <c r="B26" s="424"/>
      <c r="C26" s="69"/>
      <c r="D26" s="69"/>
    </row>
  </sheetData>
  <sheetProtection/>
  <mergeCells count="3">
    <mergeCell ref="A2:B2"/>
    <mergeCell ref="A25:B25"/>
    <mergeCell ref="A26:B26"/>
  </mergeCells>
  <printOptions/>
  <pageMargins left="0.7086614173228347" right="0.23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E58"/>
  <sheetViews>
    <sheetView tabSelected="1" zoomScalePageLayoutView="0" workbookViewId="0" topLeftCell="A31">
      <selection activeCell="B45" sqref="B45"/>
    </sheetView>
  </sheetViews>
  <sheetFormatPr defaultColWidth="55.00390625" defaultRowHeight="15"/>
  <cols>
    <col min="1" max="1" width="101.57421875" style="1" customWidth="1"/>
    <col min="2" max="2" width="31.00390625" style="1" customWidth="1"/>
    <col min="3" max="3" width="21.421875" style="1" hidden="1" customWidth="1"/>
    <col min="4" max="5" width="22.421875" style="1" hidden="1" customWidth="1"/>
    <col min="6" max="16384" width="55.00390625" style="1" customWidth="1"/>
  </cols>
  <sheetData>
    <row r="2" spans="1:2" ht="15">
      <c r="A2" s="410" t="s">
        <v>177</v>
      </c>
      <c r="B2" s="426"/>
    </row>
    <row r="4" spans="1:2" ht="45">
      <c r="A4" s="2" t="s">
        <v>0</v>
      </c>
      <c r="B4" s="20" t="s">
        <v>202</v>
      </c>
    </row>
    <row r="5" spans="1:2" ht="15">
      <c r="A5" s="2" t="s">
        <v>14</v>
      </c>
      <c r="B5" s="20">
        <v>7022010799</v>
      </c>
    </row>
    <row r="6" spans="1:2" ht="15">
      <c r="A6" s="2" t="s">
        <v>15</v>
      </c>
      <c r="B6" s="20">
        <v>702201001</v>
      </c>
    </row>
    <row r="7" spans="1:2" ht="30">
      <c r="A7" s="2" t="s">
        <v>61</v>
      </c>
      <c r="B7" s="20" t="s">
        <v>203</v>
      </c>
    </row>
    <row r="8" spans="1:2" ht="15">
      <c r="A8" s="2" t="s">
        <v>65</v>
      </c>
      <c r="B8" s="44" t="s">
        <v>382</v>
      </c>
    </row>
    <row r="11" spans="1:2" ht="15">
      <c r="A11" s="4" t="s">
        <v>2</v>
      </c>
      <c r="B11" s="45" t="s">
        <v>3</v>
      </c>
    </row>
    <row r="12" spans="1:2" ht="89.25" customHeight="1">
      <c r="A12" s="40" t="s">
        <v>80</v>
      </c>
      <c r="B12" s="20" t="str">
        <f>'Ф.1.(п.15.а. п.18)'!B11</f>
        <v>производство тепловой энергии (мощности) не в режиме комбинированной выработки электрической и тепловой энергии источниками тепловой энергии</v>
      </c>
    </row>
    <row r="13" spans="1:3" ht="15">
      <c r="A13" s="40" t="s">
        <v>81</v>
      </c>
      <c r="B13" s="46">
        <f>'[6]1 Смета прил 4.6 методики 760-э'!$J$105</f>
        <v>84251.83772698134</v>
      </c>
      <c r="C13" s="46">
        <f>'[1]ЭНТ_тепло ДТР'!$F$57/1000</f>
        <v>363954.22764763323</v>
      </c>
    </row>
    <row r="14" spans="1:5" ht="30">
      <c r="A14" s="40" t="s">
        <v>82</v>
      </c>
      <c r="B14" s="46">
        <f>SUM(B15:B17,B20:B24,B26,B28,B29)</f>
        <v>83038.44772698134</v>
      </c>
      <c r="C14" s="46">
        <f>SUM(C15:C17,C20:C24,C26,C28,C29)</f>
        <v>325798.35654797393</v>
      </c>
      <c r="D14" s="340"/>
      <c r="E14" s="341"/>
    </row>
    <row r="15" spans="1:3" ht="15">
      <c r="A15" s="47" t="s">
        <v>21</v>
      </c>
      <c r="B15" s="46">
        <f>'[6]1 Смета прил 4.6 методики 760-э'!$J$27</f>
        <v>0</v>
      </c>
      <c r="C15" s="46">
        <f>'[1]ЭНТ_тепло ДТР'!$F$39/1000</f>
        <v>8538.107812669881</v>
      </c>
    </row>
    <row r="16" spans="1:3" ht="15">
      <c r="A16" s="47" t="s">
        <v>155</v>
      </c>
      <c r="B16" s="338">
        <f>'Т2.1'!$B$17+'Т2.1'!$B$42+'Т2.1'!$B$83</f>
        <v>5217.482670328193</v>
      </c>
      <c r="C16" s="48">
        <f>'Т2.1'!$B$17+'Т2.1'!$B$42+'Т2.1'!$B$83</f>
        <v>5217.482670328193</v>
      </c>
    </row>
    <row r="17" spans="1:3" ht="30">
      <c r="A17" s="47" t="s">
        <v>23</v>
      </c>
      <c r="B17" s="21">
        <f>'[6]1 Смета прил 4.6 методики 760-э'!$J$24</f>
        <v>2748.3771537511157</v>
      </c>
      <c r="C17" s="21">
        <f>'[2]12'!$N$24/1000</f>
        <v>24318.13153887164</v>
      </c>
    </row>
    <row r="18" spans="1:3" ht="15">
      <c r="A18" s="49" t="s">
        <v>66</v>
      </c>
      <c r="B18" s="21">
        <f>B17/B19</f>
        <v>3.317984972996537</v>
      </c>
      <c r="C18" s="21">
        <f>C17/C19</f>
        <v>4.213948301291188</v>
      </c>
    </row>
    <row r="19" spans="1:3" ht="15">
      <c r="A19" s="49" t="s">
        <v>184</v>
      </c>
      <c r="B19" s="127">
        <f>'[6]1 Смета прил 4.6 методики 760-э'!$J$157</f>
        <v>828.3271853606385</v>
      </c>
      <c r="C19" s="21">
        <f>'[2]12'!$F$24/1000</f>
        <v>5770.866133175001</v>
      </c>
    </row>
    <row r="20" spans="1:3" ht="15">
      <c r="A20" s="47" t="s">
        <v>25</v>
      </c>
      <c r="B20" s="46">
        <f>'[6]1 Смета прил 4.6 методики 760-э'!$J$30</f>
        <v>121.95712464509278</v>
      </c>
      <c r="C20" s="46">
        <f>'[2]смета ЭНТ_2014'!$F$25/1000</f>
        <v>8930.652076190452</v>
      </c>
    </row>
    <row r="21" spans="1:3" ht="15">
      <c r="A21" s="47" t="s">
        <v>26</v>
      </c>
      <c r="B21" s="46">
        <f>'[8]Произ-во тепловой энергии'!$P$38/1000</f>
        <v>132.1972978</v>
      </c>
      <c r="C21" s="46">
        <f>'[2]СМЕТА тепло_2014 '!$I$10/1000</f>
        <v>159.2627313090169</v>
      </c>
    </row>
    <row r="22" spans="1:3" ht="15">
      <c r="A22" s="47" t="s">
        <v>27</v>
      </c>
      <c r="B22" s="46">
        <f>'[6]1 Смета прил 4.6 методики 760-э'!$J$40+'[6]1 Смета прил 4.6 методики 760-э'!$J$50</f>
        <v>34898.57912</v>
      </c>
      <c r="C22" s="46">
        <f>'[2]смета ЭНТ_2014'!$F$18/1000+('[2]смета ЭНТ_2014'!$F$20+'[2]смета ЭНТ_2014'!$F$21)/1000</f>
        <v>106165.6539552</v>
      </c>
    </row>
    <row r="23" spans="1:3" ht="30">
      <c r="A23" s="47" t="s">
        <v>28</v>
      </c>
      <c r="B23" s="46">
        <f>'[6]1 Смета прил 4.6 методики 760-э'!$J$36</f>
        <v>0</v>
      </c>
      <c r="C23" s="46">
        <f>'[2]смета ЭНТ_2014'!$F$31/1000</f>
        <v>19535.408939999998</v>
      </c>
    </row>
    <row r="24" spans="1:3" ht="15">
      <c r="A24" s="47" t="s">
        <v>29</v>
      </c>
      <c r="B24" s="46">
        <f>'Т1.1.'!E42+'Т1.1.'!E83+'Т1.1.'!E88+'Т1.1.'!E93-B15-B16-B17-B20-B21-B22-B26-B28-B29-B31</f>
        <v>16028.756923075627</v>
      </c>
      <c r="C24" s="46">
        <f>109372.661965421-('[2]смета ЭНТ_2014'!$F$20+'[2]смета ЭНТ_2014'!$F$21)/1000</f>
        <v>84622.386810221</v>
      </c>
    </row>
    <row r="25" spans="1:3" ht="15">
      <c r="A25" s="50" t="s">
        <v>30</v>
      </c>
      <c r="B25" s="46">
        <f>'[6]1 Смета прил 4.6 методики 760-э'!$J$43+'[6]1 Смета прил 4.6 методики 760-э'!$J$51</f>
        <v>7836.537743999999</v>
      </c>
      <c r="C25" s="46">
        <f>('[3]Лист2'!$C$24+'[3]Лист2'!$C$25+'[3]Лист2'!$C$26)/1000</f>
        <v>36465.12520268519</v>
      </c>
    </row>
    <row r="26" spans="1:3" ht="15">
      <c r="A26" s="47" t="s">
        <v>31</v>
      </c>
      <c r="B26" s="46">
        <f>SUM('[9]Состав затрат '!$E$25:$E$42)/1000+B27</f>
        <v>7178.5221031243655</v>
      </c>
      <c r="C26" s="46">
        <f>'[2]смета ЭНТ_2014'!$F$49/1000</f>
        <v>31900.48100318373</v>
      </c>
    </row>
    <row r="27" spans="1:3" ht="15">
      <c r="A27" s="50" t="s">
        <v>32</v>
      </c>
      <c r="B27" s="46">
        <f>'[6]1 Смета прил 4.6 методики 760-э'!$J$46+'[6]1 Смета прил 4.6 методики 760-э'!$J$52</f>
        <v>4143.06158</v>
      </c>
      <c r="C27" s="46">
        <f>('[3]ОХР на 2014'!$G$10+'[3]ОХР на 2014'!$G$11)/1000</f>
        <v>19370.89482128927</v>
      </c>
    </row>
    <row r="28" spans="1:3" ht="15">
      <c r="A28" s="47" t="s">
        <v>33</v>
      </c>
      <c r="B28" s="46">
        <f>'[6]1 Смета прил 4.6 методики 760-э'!$J$53</f>
        <v>9915.1543</v>
      </c>
      <c r="C28" s="46">
        <f>'[2]смета ЭНТ_2014'!$F$11/1000</f>
        <v>25813.15285</v>
      </c>
    </row>
    <row r="29" spans="1:3" ht="33">
      <c r="A29" s="47" t="s">
        <v>210</v>
      </c>
      <c r="B29" s="46">
        <f>'[6]1 Смета прил 4.6 методики 760-э'!$J$55</f>
        <v>6797.421034256942</v>
      </c>
      <c r="C29" s="46">
        <f>'[2]смета ЭНТ_2014'!$F$12/1000</f>
        <v>10597.63616</v>
      </c>
    </row>
    <row r="30" spans="1:3" ht="45">
      <c r="A30" s="47" t="s">
        <v>370</v>
      </c>
      <c r="B30" s="46">
        <v>0</v>
      </c>
      <c r="C30" s="46">
        <v>0</v>
      </c>
    </row>
    <row r="31" spans="1:5" ht="15">
      <c r="A31" s="40" t="s">
        <v>83</v>
      </c>
      <c r="B31" s="46">
        <f>'[6]3 прибыль'!$G$47</f>
        <v>1213.3899999999999</v>
      </c>
      <c r="C31" s="46">
        <f>'[2]смета ЭНТ_2014'!$F$58/1000</f>
        <v>22026.264226690208</v>
      </c>
      <c r="D31" s="1">
        <f>C31/C13</f>
        <v>0.06051932510594493</v>
      </c>
      <c r="E31" s="1">
        <f>B31/B13</f>
        <v>0.014401941046461189</v>
      </c>
    </row>
    <row r="32" spans="1:3" ht="15">
      <c r="A32" s="40" t="s">
        <v>84</v>
      </c>
      <c r="B32" s="46">
        <f>(B31-(('[10]Расходы из прибыли'!$Q$9+'[10]Расходы из прибыли'!$Q$27)*20%/1000))-((B31-(('[10]Расходы из прибыли'!$Q$9+'[10]Расходы из прибыли'!$Q$27)*20%/1000))*20%)</f>
        <v>737.551864400203</v>
      </c>
      <c r="C32" s="46">
        <f>(C31-(('[3]балансовая прибыль'!$H$12+'[3]балансовая прибыль'!$H$18)*20%/1000))-((C31-(('[3]балансовая прибыль'!$H$12+'[3]балансовая прибыль'!$H$18)*20%/1000))*20%)</f>
        <v>17041.62138740684</v>
      </c>
    </row>
    <row r="33" spans="1:2" ht="30">
      <c r="A33" s="47" t="s">
        <v>4</v>
      </c>
      <c r="B33" s="21">
        <v>0</v>
      </c>
    </row>
    <row r="34" spans="1:2" ht="15">
      <c r="A34" s="40" t="s">
        <v>85</v>
      </c>
      <c r="B34" s="21">
        <v>0</v>
      </c>
    </row>
    <row r="35" spans="1:2" ht="15">
      <c r="A35" s="47" t="s">
        <v>6</v>
      </c>
      <c r="B35" s="21">
        <v>0</v>
      </c>
    </row>
    <row r="36" spans="1:2" ht="60">
      <c r="A36" s="40" t="s">
        <v>211</v>
      </c>
      <c r="B36" s="83" t="s">
        <v>230</v>
      </c>
    </row>
    <row r="37" spans="1:2" ht="15">
      <c r="A37" s="40" t="s">
        <v>86</v>
      </c>
      <c r="B37" s="176">
        <f>'[7]Т2'!$B$37</f>
        <v>41.690000000000005</v>
      </c>
    </row>
    <row r="38" spans="1:2" ht="15">
      <c r="A38" s="40" t="s">
        <v>87</v>
      </c>
      <c r="B38" s="339">
        <f>'[15]Т2 ХМАО'!$B$38</f>
        <v>10.9</v>
      </c>
    </row>
    <row r="39" spans="1:2" ht="15">
      <c r="A39" s="40" t="s">
        <v>88</v>
      </c>
      <c r="B39" s="339">
        <f>'[11]Т2'!$B$39</f>
        <v>29.6828</v>
      </c>
    </row>
    <row r="40" spans="1:2" ht="15">
      <c r="A40" s="40" t="s">
        <v>294</v>
      </c>
      <c r="B40" s="339">
        <f>'[11]Т2'!$B$40</f>
        <v>0</v>
      </c>
    </row>
    <row r="41" spans="1:2" ht="15">
      <c r="A41" s="40" t="s">
        <v>89</v>
      </c>
      <c r="B41" s="339">
        <f>'[11]Т2'!$B$41</f>
        <v>20.8904</v>
      </c>
    </row>
    <row r="42" spans="1:2" ht="15">
      <c r="A42" s="47" t="s">
        <v>5</v>
      </c>
      <c r="B42" s="339">
        <f>'[11]Т2'!$B$42</f>
        <v>10.053</v>
      </c>
    </row>
    <row r="43" spans="1:2" ht="15">
      <c r="A43" s="47" t="s">
        <v>68</v>
      </c>
      <c r="B43" s="339">
        <f>'[11]Т2'!$B$43</f>
        <v>10.837399999999999</v>
      </c>
    </row>
    <row r="44" spans="1:2" ht="15">
      <c r="A44" s="40" t="s">
        <v>90</v>
      </c>
      <c r="B44" s="339">
        <f>'[7]Т2'!$B$44</f>
        <v>20.77</v>
      </c>
    </row>
    <row r="45" spans="1:2" ht="15">
      <c r="A45" s="40" t="s">
        <v>91</v>
      </c>
      <c r="B45" s="505">
        <f>'[7]Т2'!$B$45</f>
        <v>4.24</v>
      </c>
    </row>
    <row r="46" spans="1:2" ht="15">
      <c r="A46" s="40" t="s">
        <v>92</v>
      </c>
      <c r="B46" s="176">
        <f>'[7]Т2'!$B$46</f>
        <v>0</v>
      </c>
    </row>
    <row r="47" spans="1:2" ht="15">
      <c r="A47" s="40" t="s">
        <v>93</v>
      </c>
      <c r="B47" s="176">
        <f>'[7]Т2'!$B$47</f>
        <v>6</v>
      </c>
    </row>
    <row r="48" spans="1:2" ht="15">
      <c r="A48" s="40" t="s">
        <v>94</v>
      </c>
      <c r="B48" s="176">
        <f>'[7]Т2'!$B$48</f>
        <v>0</v>
      </c>
    </row>
    <row r="49" spans="1:2" ht="15">
      <c r="A49" s="40" t="s">
        <v>95</v>
      </c>
      <c r="B49" s="339">
        <f>'[6]1 Смета прил 4.6 методики 760-э'!$J$170+'[6]1 Смета прил 4.6 методики 760-э'!$J$172</f>
        <v>74.813</v>
      </c>
    </row>
    <row r="50" spans="1:2" ht="15">
      <c r="A50" s="40" t="s">
        <v>295</v>
      </c>
      <c r="B50" s="339">
        <f>'[6]1 Смета прил 4.6 методики 760-э'!$J$174</f>
        <v>4.61</v>
      </c>
    </row>
    <row r="51" spans="1:2" ht="30">
      <c r="A51" s="40" t="s">
        <v>96</v>
      </c>
      <c r="B51" s="339">
        <f>'[11]Т2'!$B$51</f>
        <v>165.3</v>
      </c>
    </row>
    <row r="52" spans="1:2" ht="30">
      <c r="A52" s="40" t="s">
        <v>233</v>
      </c>
      <c r="B52" s="339">
        <f>B19*1000/('[12]СВОД'!$I$9-'[12]СВОД'!$I$10)</f>
        <v>28.323138706699076</v>
      </c>
    </row>
    <row r="53" spans="1:2" ht="30">
      <c r="A53" s="40" t="s">
        <v>97</v>
      </c>
      <c r="B53" s="176">
        <f>'[7]Т2'!$B$53</f>
        <v>0.25</v>
      </c>
    </row>
    <row r="55" spans="1:2" ht="15">
      <c r="A55" s="424" t="s">
        <v>103</v>
      </c>
      <c r="B55" s="424"/>
    </row>
    <row r="56" spans="1:2" ht="15">
      <c r="A56" s="425" t="s">
        <v>111</v>
      </c>
      <c r="B56" s="425"/>
    </row>
    <row r="57" spans="1:2" ht="15">
      <c r="A57" s="424" t="s">
        <v>156</v>
      </c>
      <c r="B57" s="424"/>
    </row>
    <row r="58" spans="1:2" ht="15">
      <c r="A58" s="424" t="s">
        <v>104</v>
      </c>
      <c r="B58" s="424"/>
    </row>
  </sheetData>
  <sheetProtection/>
  <mergeCells count="5">
    <mergeCell ref="A55:B55"/>
    <mergeCell ref="A56:B56"/>
    <mergeCell ref="A2:B2"/>
    <mergeCell ref="A58:B58"/>
    <mergeCell ref="A57:B57"/>
  </mergeCells>
  <printOptions/>
  <pageMargins left="0.7086614173228347" right="0.17" top="0.3937007874015748" bottom="0.2362204724409449" header="0.35433070866141736" footer="0.15748031496062992"/>
  <pageSetup fitToHeight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92"/>
  <sheetViews>
    <sheetView zoomScalePageLayoutView="0" workbookViewId="0" topLeftCell="A10">
      <selection activeCell="B46" sqref="B46"/>
    </sheetView>
  </sheetViews>
  <sheetFormatPr defaultColWidth="36.00390625" defaultRowHeight="15"/>
  <cols>
    <col min="1" max="1" width="50.140625" style="1" customWidth="1"/>
    <col min="2" max="2" width="46.00390625" style="13" customWidth="1"/>
    <col min="3" max="16384" width="36.00390625" style="1" customWidth="1"/>
  </cols>
  <sheetData>
    <row r="1" spans="1:2" ht="15.75">
      <c r="A1" s="410" t="s">
        <v>178</v>
      </c>
      <c r="B1" s="427"/>
    </row>
    <row r="2" spans="1:2" ht="15.75">
      <c r="A2" s="42"/>
      <c r="B2" s="43"/>
    </row>
    <row r="3" spans="1:2" ht="30">
      <c r="A3" s="2" t="s">
        <v>0</v>
      </c>
      <c r="B3" s="3" t="s">
        <v>202</v>
      </c>
    </row>
    <row r="4" spans="1:2" ht="15">
      <c r="A4" s="2" t="s">
        <v>14</v>
      </c>
      <c r="B4" s="3">
        <v>7022010799</v>
      </c>
    </row>
    <row r="5" spans="1:2" ht="15">
      <c r="A5" s="2" t="s">
        <v>15</v>
      </c>
      <c r="B5" s="3">
        <v>702201001</v>
      </c>
    </row>
    <row r="6" spans="1:2" ht="30">
      <c r="A6" s="2" t="s">
        <v>61</v>
      </c>
      <c r="B6" s="3" t="s">
        <v>203</v>
      </c>
    </row>
    <row r="7" spans="1:2" ht="15">
      <c r="A7" s="2" t="s">
        <v>65</v>
      </c>
      <c r="B7" s="84" t="str">
        <f>'Т2'!B8</f>
        <v>план 2014 год</v>
      </c>
    </row>
    <row r="9" spans="1:2" ht="15">
      <c r="A9" s="4" t="s">
        <v>2</v>
      </c>
      <c r="B9" s="5" t="s">
        <v>3</v>
      </c>
    </row>
    <row r="10" spans="1:2" s="8" customFormat="1" ht="15">
      <c r="A10" s="6" t="s">
        <v>157</v>
      </c>
      <c r="B10" s="7"/>
    </row>
    <row r="11" spans="1:2" s="8" customFormat="1" ht="15">
      <c r="A11" s="6" t="s">
        <v>112</v>
      </c>
      <c r="B11" s="7"/>
    </row>
    <row r="12" spans="1:2" s="8" customFormat="1" ht="15">
      <c r="A12" s="9" t="s">
        <v>135</v>
      </c>
      <c r="B12" s="7"/>
    </row>
    <row r="13" spans="1:2" s="8" customFormat="1" ht="15">
      <c r="A13" s="9" t="s">
        <v>134</v>
      </c>
      <c r="B13" s="7"/>
    </row>
    <row r="14" spans="1:2" s="8" customFormat="1" ht="15">
      <c r="A14" s="9" t="s">
        <v>114</v>
      </c>
      <c r="B14" s="7"/>
    </row>
    <row r="15" spans="1:2" s="8" customFormat="1" ht="15">
      <c r="A15" s="9" t="s">
        <v>22</v>
      </c>
      <c r="B15" s="7"/>
    </row>
    <row r="16" spans="1:2" s="8" customFormat="1" ht="15">
      <c r="A16" s="6" t="s">
        <v>115</v>
      </c>
      <c r="B16" s="7"/>
    </row>
    <row r="17" spans="1:2" s="8" customFormat="1" ht="15">
      <c r="A17" s="9" t="s">
        <v>137</v>
      </c>
      <c r="B17" s="10">
        <f>'[6]1 Смета прил 4.6 методики 760-э'!$J$126</f>
        <v>1456.0019803281934</v>
      </c>
    </row>
    <row r="18" spans="1:2" s="8" customFormat="1" ht="30">
      <c r="A18" s="9" t="s">
        <v>116</v>
      </c>
      <c r="B18" s="10">
        <f>'[6]1 Смета прил 4.6 методики 760-э'!$J$129</f>
        <v>575.66</v>
      </c>
    </row>
    <row r="19" spans="1:2" s="8" customFormat="1" ht="15">
      <c r="A19" s="9" t="s">
        <v>117</v>
      </c>
      <c r="B19" s="10">
        <f>'[6]1 Смета прил 4.6 методики 760-э'!$J$128</f>
        <v>2529.2741901959375</v>
      </c>
    </row>
    <row r="20" spans="1:2" s="8" customFormat="1" ht="15">
      <c r="A20" s="9" t="s">
        <v>22</v>
      </c>
      <c r="B20" s="7" t="s">
        <v>182</v>
      </c>
    </row>
    <row r="21" spans="1:2" s="8" customFormat="1" ht="15" hidden="1">
      <c r="A21" s="11" t="s">
        <v>118</v>
      </c>
      <c r="B21" s="7"/>
    </row>
    <row r="22" spans="1:2" s="8" customFormat="1" ht="30" hidden="1">
      <c r="A22" s="9" t="s">
        <v>136</v>
      </c>
      <c r="B22" s="7"/>
    </row>
    <row r="23" spans="1:2" s="8" customFormat="1" ht="15" hidden="1">
      <c r="A23" s="9" t="s">
        <v>138</v>
      </c>
      <c r="B23" s="7"/>
    </row>
    <row r="24" spans="1:2" s="8" customFormat="1" ht="15" hidden="1">
      <c r="A24" s="9" t="s">
        <v>117</v>
      </c>
      <c r="B24" s="7"/>
    </row>
    <row r="25" spans="1:2" s="8" customFormat="1" ht="15" hidden="1">
      <c r="A25" s="9" t="s">
        <v>22</v>
      </c>
      <c r="B25" s="7"/>
    </row>
    <row r="26" spans="1:2" s="8" customFormat="1" ht="15" hidden="1">
      <c r="A26" s="11" t="s">
        <v>120</v>
      </c>
      <c r="B26" s="7"/>
    </row>
    <row r="27" spans="1:2" s="8" customFormat="1" ht="30" hidden="1">
      <c r="A27" s="9" t="s">
        <v>139</v>
      </c>
      <c r="B27" s="7"/>
    </row>
    <row r="28" spans="1:2" s="8" customFormat="1" ht="15" hidden="1">
      <c r="A28" s="9" t="s">
        <v>119</v>
      </c>
      <c r="B28" s="7"/>
    </row>
    <row r="29" spans="1:2" s="8" customFormat="1" ht="15" hidden="1">
      <c r="A29" s="9" t="s">
        <v>117</v>
      </c>
      <c r="B29" s="7"/>
    </row>
    <row r="30" spans="1:2" s="8" customFormat="1" ht="15" hidden="1">
      <c r="A30" s="9" t="s">
        <v>22</v>
      </c>
      <c r="B30" s="7"/>
    </row>
    <row r="31" spans="1:2" s="8" customFormat="1" ht="15" hidden="1">
      <c r="A31" s="6" t="s">
        <v>121</v>
      </c>
      <c r="B31" s="7"/>
    </row>
    <row r="32" spans="1:2" s="8" customFormat="1" ht="15" hidden="1">
      <c r="A32" s="9" t="s">
        <v>140</v>
      </c>
      <c r="B32" s="7"/>
    </row>
    <row r="33" spans="1:2" s="8" customFormat="1" ht="15" hidden="1">
      <c r="A33" s="9" t="s">
        <v>119</v>
      </c>
      <c r="B33" s="7"/>
    </row>
    <row r="34" spans="1:2" s="8" customFormat="1" ht="15" hidden="1">
      <c r="A34" s="9" t="s">
        <v>122</v>
      </c>
      <c r="B34" s="7"/>
    </row>
    <row r="35" spans="1:2" s="8" customFormat="1" ht="15" hidden="1">
      <c r="A35" s="9" t="s">
        <v>22</v>
      </c>
      <c r="B35" s="7"/>
    </row>
    <row r="36" spans="1:2" s="8" customFormat="1" ht="15" hidden="1">
      <c r="A36" s="6" t="s">
        <v>123</v>
      </c>
      <c r="B36" s="7"/>
    </row>
    <row r="37" spans="1:2" s="8" customFormat="1" ht="15" hidden="1">
      <c r="A37" s="9" t="s">
        <v>141</v>
      </c>
      <c r="B37" s="7"/>
    </row>
    <row r="38" spans="1:2" s="8" customFormat="1" ht="15" hidden="1">
      <c r="A38" s="9" t="s">
        <v>113</v>
      </c>
      <c r="B38" s="7"/>
    </row>
    <row r="39" spans="1:2" s="8" customFormat="1" ht="15" hidden="1">
      <c r="A39" s="9" t="s">
        <v>142</v>
      </c>
      <c r="B39" s="7"/>
    </row>
    <row r="40" spans="1:2" s="8" customFormat="1" ht="15" hidden="1">
      <c r="A40" s="9" t="s">
        <v>22</v>
      </c>
      <c r="B40" s="7"/>
    </row>
    <row r="41" spans="1:2" s="8" customFormat="1" ht="15">
      <c r="A41" s="6" t="s">
        <v>124</v>
      </c>
      <c r="B41" s="7"/>
    </row>
    <row r="42" spans="1:2" s="8" customFormat="1" ht="15">
      <c r="A42" s="9" t="s">
        <v>143</v>
      </c>
      <c r="B42" s="10">
        <f>'[6]1 Смета прил 4.6 методики 760-э'!$J$138</f>
        <v>3761.48069</v>
      </c>
    </row>
    <row r="43" spans="1:2" s="8" customFormat="1" ht="15">
      <c r="A43" s="9" t="s">
        <v>113</v>
      </c>
      <c r="B43" s="10">
        <f>'[6]1 Смета прил 4.6 методики 760-э'!$J$141</f>
        <v>11363.99</v>
      </c>
    </row>
    <row r="44" spans="1:3" s="8" customFormat="1" ht="15">
      <c r="A44" s="9" t="s">
        <v>142</v>
      </c>
      <c r="B44" s="10">
        <f>'[6]1 Смета прил 4.6 методики 760-э'!$J$140</f>
        <v>331</v>
      </c>
      <c r="C44" s="342">
        <f>'[14]Т2.1'!$B$44</f>
        <v>356</v>
      </c>
    </row>
    <row r="45" spans="1:2" s="8" customFormat="1" ht="15">
      <c r="A45" s="9" t="s">
        <v>22</v>
      </c>
      <c r="B45" s="7" t="s">
        <v>182</v>
      </c>
    </row>
    <row r="46" spans="1:3" s="8" customFormat="1" ht="15">
      <c r="A46" s="9" t="s">
        <v>296</v>
      </c>
      <c r="B46" s="10">
        <f>B44/(B44+C44)*'[13]ПП ТУ'!$CD$77/1000</f>
        <v>248.38452678340607</v>
      </c>
      <c r="C46" s="8" t="s">
        <v>593</v>
      </c>
    </row>
    <row r="47" spans="1:2" s="8" customFormat="1" ht="15" hidden="1">
      <c r="A47" s="6" t="s">
        <v>125</v>
      </c>
      <c r="B47" s="7"/>
    </row>
    <row r="48" spans="1:2" s="8" customFormat="1" ht="15" hidden="1">
      <c r="A48" s="9" t="s">
        <v>145</v>
      </c>
      <c r="B48" s="7"/>
    </row>
    <row r="49" spans="1:2" s="8" customFormat="1" ht="15" hidden="1">
      <c r="A49" s="9" t="s">
        <v>113</v>
      </c>
      <c r="B49" s="7"/>
    </row>
    <row r="50" spans="1:2" s="8" customFormat="1" ht="15" hidden="1">
      <c r="A50" s="9" t="s">
        <v>142</v>
      </c>
      <c r="B50" s="7"/>
    </row>
    <row r="51" spans="1:2" s="8" customFormat="1" ht="15" hidden="1">
      <c r="A51" s="9" t="s">
        <v>22</v>
      </c>
      <c r="B51" s="7"/>
    </row>
    <row r="52" spans="1:2" s="8" customFormat="1" ht="15" hidden="1">
      <c r="A52" s="6" t="s">
        <v>126</v>
      </c>
      <c r="B52" s="7"/>
    </row>
    <row r="53" spans="1:2" s="8" customFormat="1" ht="15" hidden="1">
      <c r="A53" s="9" t="s">
        <v>146</v>
      </c>
      <c r="B53" s="7"/>
    </row>
    <row r="54" spans="1:2" s="8" customFormat="1" ht="15" hidden="1">
      <c r="A54" s="9" t="s">
        <v>113</v>
      </c>
      <c r="B54" s="7"/>
    </row>
    <row r="55" spans="1:2" s="8" customFormat="1" ht="15" hidden="1">
      <c r="A55" s="9" t="s">
        <v>142</v>
      </c>
      <c r="B55" s="7"/>
    </row>
    <row r="56" spans="1:2" s="8" customFormat="1" ht="15" hidden="1">
      <c r="A56" s="9" t="s">
        <v>22</v>
      </c>
      <c r="B56" s="7"/>
    </row>
    <row r="57" spans="1:2" s="8" customFormat="1" ht="15" hidden="1">
      <c r="A57" s="6" t="s">
        <v>127</v>
      </c>
      <c r="B57" s="7"/>
    </row>
    <row r="58" spans="1:2" s="8" customFormat="1" ht="15" hidden="1">
      <c r="A58" s="9" t="s">
        <v>147</v>
      </c>
      <c r="B58" s="7"/>
    </row>
    <row r="59" spans="1:2" s="8" customFormat="1" ht="15" hidden="1">
      <c r="A59" s="9" t="s">
        <v>113</v>
      </c>
      <c r="B59" s="7"/>
    </row>
    <row r="60" spans="1:2" s="8" customFormat="1" ht="15" hidden="1">
      <c r="A60" s="9" t="s">
        <v>142</v>
      </c>
      <c r="B60" s="7"/>
    </row>
    <row r="61" spans="1:2" s="8" customFormat="1" ht="15" hidden="1">
      <c r="A61" s="9" t="s">
        <v>22</v>
      </c>
      <c r="B61" s="7"/>
    </row>
    <row r="62" spans="1:2" s="8" customFormat="1" ht="15" hidden="1">
      <c r="A62" s="6" t="s">
        <v>128</v>
      </c>
      <c r="B62" s="7"/>
    </row>
    <row r="63" spans="1:2" s="8" customFormat="1" ht="15" hidden="1">
      <c r="A63" s="9" t="s">
        <v>148</v>
      </c>
      <c r="B63" s="7"/>
    </row>
    <row r="64" spans="1:2" s="8" customFormat="1" ht="15" hidden="1">
      <c r="A64" s="9" t="s">
        <v>113</v>
      </c>
      <c r="B64" s="7"/>
    </row>
    <row r="65" spans="1:2" s="8" customFormat="1" ht="15" hidden="1">
      <c r="A65" s="9" t="s">
        <v>142</v>
      </c>
      <c r="B65" s="7"/>
    </row>
    <row r="66" spans="1:2" s="8" customFormat="1" ht="15" hidden="1">
      <c r="A66" s="9" t="s">
        <v>22</v>
      </c>
      <c r="B66" s="7"/>
    </row>
    <row r="67" spans="1:2" s="8" customFormat="1" ht="15" hidden="1">
      <c r="A67" s="6" t="s">
        <v>129</v>
      </c>
      <c r="B67" s="7"/>
    </row>
    <row r="68" spans="1:2" s="8" customFormat="1" ht="15" hidden="1">
      <c r="A68" s="9" t="s">
        <v>149</v>
      </c>
      <c r="B68" s="7"/>
    </row>
    <row r="69" spans="1:2" s="8" customFormat="1" ht="15" hidden="1">
      <c r="A69" s="9" t="s">
        <v>113</v>
      </c>
      <c r="B69" s="7"/>
    </row>
    <row r="70" spans="1:2" s="8" customFormat="1" ht="15" hidden="1">
      <c r="A70" s="9" t="s">
        <v>142</v>
      </c>
      <c r="B70" s="7"/>
    </row>
    <row r="71" spans="1:2" s="8" customFormat="1" ht="15" hidden="1">
      <c r="A71" s="9" t="s">
        <v>22</v>
      </c>
      <c r="B71" s="7"/>
    </row>
    <row r="72" spans="1:2" s="8" customFormat="1" ht="15" hidden="1">
      <c r="A72" s="6" t="s">
        <v>130</v>
      </c>
      <c r="B72" s="7"/>
    </row>
    <row r="73" spans="1:2" s="8" customFormat="1" ht="15" hidden="1">
      <c r="A73" s="9" t="s">
        <v>150</v>
      </c>
      <c r="B73" s="7"/>
    </row>
    <row r="74" spans="1:2" s="8" customFormat="1" ht="15" hidden="1">
      <c r="A74" s="9" t="s">
        <v>113</v>
      </c>
      <c r="B74" s="7"/>
    </row>
    <row r="75" spans="1:2" s="8" customFormat="1" ht="15" hidden="1">
      <c r="A75" s="9" t="s">
        <v>142</v>
      </c>
      <c r="B75" s="7"/>
    </row>
    <row r="76" spans="1:2" s="8" customFormat="1" ht="15" hidden="1">
      <c r="A76" s="9" t="s">
        <v>22</v>
      </c>
      <c r="B76" s="7"/>
    </row>
    <row r="77" spans="1:2" s="8" customFormat="1" ht="15" hidden="1">
      <c r="A77" s="6" t="s">
        <v>131</v>
      </c>
      <c r="B77" s="7"/>
    </row>
    <row r="78" spans="1:2" s="8" customFormat="1" ht="30" hidden="1">
      <c r="A78" s="9" t="s">
        <v>151</v>
      </c>
      <c r="B78" s="7"/>
    </row>
    <row r="79" spans="1:2" s="8" customFormat="1" ht="15" hidden="1">
      <c r="A79" s="9" t="s">
        <v>113</v>
      </c>
      <c r="B79" s="7"/>
    </row>
    <row r="80" spans="1:2" s="8" customFormat="1" ht="15" hidden="1">
      <c r="A80" s="9" t="s">
        <v>142</v>
      </c>
      <c r="B80" s="7"/>
    </row>
    <row r="81" spans="1:2" s="8" customFormat="1" ht="15" hidden="1">
      <c r="A81" s="9" t="s">
        <v>22</v>
      </c>
      <c r="B81" s="7"/>
    </row>
    <row r="82" spans="1:2" ht="28.5">
      <c r="A82" s="6" t="s">
        <v>132</v>
      </c>
      <c r="B82" s="3"/>
    </row>
    <row r="83" spans="1:3" ht="15">
      <c r="A83" s="9" t="s">
        <v>144</v>
      </c>
      <c r="B83" s="10">
        <v>0</v>
      </c>
      <c r="C83" s="1" t="s">
        <v>592</v>
      </c>
    </row>
    <row r="84" spans="1:2" ht="15">
      <c r="A84" s="9" t="s">
        <v>22</v>
      </c>
      <c r="B84" s="10"/>
    </row>
    <row r="85" spans="1:2" ht="15">
      <c r="A85" s="9" t="s">
        <v>169</v>
      </c>
      <c r="B85" s="10" t="e">
        <f>B83*1000/B86</f>
        <v>#DIV/0!</v>
      </c>
    </row>
    <row r="86" spans="1:2" ht="15">
      <c r="A86" s="9" t="s">
        <v>133</v>
      </c>
      <c r="B86" s="12">
        <v>0</v>
      </c>
    </row>
    <row r="87" spans="1:2" ht="15">
      <c r="A87" s="6" t="s">
        <v>152</v>
      </c>
      <c r="B87" s="3"/>
    </row>
    <row r="88" spans="1:2" s="8" customFormat="1" ht="15">
      <c r="A88" s="9" t="s">
        <v>154</v>
      </c>
      <c r="B88" s="7"/>
    </row>
    <row r="89" spans="1:2" s="8" customFormat="1" ht="15">
      <c r="A89" s="9" t="s">
        <v>113</v>
      </c>
      <c r="B89" s="7"/>
    </row>
    <row r="90" spans="1:2" s="8" customFormat="1" ht="15">
      <c r="A90" s="9" t="s">
        <v>142</v>
      </c>
      <c r="B90" s="7"/>
    </row>
    <row r="91" spans="1:2" s="8" customFormat="1" ht="15">
      <c r="A91" s="9" t="s">
        <v>22</v>
      </c>
      <c r="B91" s="7"/>
    </row>
    <row r="92" ht="15">
      <c r="A92" s="41" t="s">
        <v>153</v>
      </c>
    </row>
  </sheetData>
  <sheetProtection/>
  <mergeCells count="1">
    <mergeCell ref="A1:B1"/>
  </mergeCells>
  <printOptions/>
  <pageMargins left="0.97" right="0.31496062992125984" top="0.46" bottom="0.15748031496062992" header="0.31496062992125984" footer="0.31496062992125984"/>
  <pageSetup fitToHeight="2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I1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0" customWidth="1"/>
    <col min="2" max="4" width="28.00390625" style="0" customWidth="1"/>
  </cols>
  <sheetData>
    <row r="1" spans="1:9" ht="52.5" customHeight="1">
      <c r="A1" s="428" t="s">
        <v>297</v>
      </c>
      <c r="B1" s="428"/>
      <c r="C1" s="428"/>
      <c r="D1" s="428"/>
      <c r="E1" s="428"/>
      <c r="F1" s="428"/>
      <c r="G1" s="428"/>
      <c r="H1" s="428"/>
      <c r="I1" s="428"/>
    </row>
    <row r="3" spans="1:4" ht="23.25" customHeight="1">
      <c r="A3" s="177"/>
      <c r="B3" s="177"/>
      <c r="C3" s="178" t="s">
        <v>525</v>
      </c>
      <c r="D3" s="178" t="s">
        <v>526</v>
      </c>
    </row>
    <row r="4" spans="1:4" ht="15">
      <c r="A4" s="179" t="s">
        <v>527</v>
      </c>
      <c r="B4" s="180" t="s">
        <v>528</v>
      </c>
      <c r="C4" s="181" t="s">
        <v>529</v>
      </c>
      <c r="D4" s="181" t="s">
        <v>529</v>
      </c>
    </row>
    <row r="5" spans="1:4" ht="17.25" customHeight="1">
      <c r="A5" s="182">
        <v>1</v>
      </c>
      <c r="B5" s="183" t="s">
        <v>530</v>
      </c>
      <c r="C5" s="184">
        <v>8</v>
      </c>
      <c r="D5" s="185">
        <v>4</v>
      </c>
    </row>
    <row r="6" spans="1:4" ht="29.25" customHeight="1">
      <c r="A6" s="182">
        <v>2</v>
      </c>
      <c r="B6" s="183" t="s">
        <v>531</v>
      </c>
      <c r="C6" s="184">
        <v>3.29</v>
      </c>
      <c r="D6" s="185"/>
    </row>
    <row r="7" spans="1:4" ht="29.25" customHeight="1">
      <c r="A7" s="182">
        <v>3</v>
      </c>
      <c r="B7" s="183" t="s">
        <v>532</v>
      </c>
      <c r="C7" s="184">
        <v>3.2</v>
      </c>
      <c r="D7" s="185"/>
    </row>
    <row r="8" spans="1:4" ht="29.25" customHeight="1">
      <c r="A8" s="182">
        <v>4</v>
      </c>
      <c r="B8" s="183" t="s">
        <v>533</v>
      </c>
      <c r="C8" s="184">
        <v>3.6</v>
      </c>
      <c r="D8" s="185"/>
    </row>
    <row r="9" spans="1:4" ht="17.25" customHeight="1">
      <c r="A9" s="182">
        <v>5</v>
      </c>
      <c r="B9" s="183" t="s">
        <v>534</v>
      </c>
      <c r="C9" s="184">
        <v>16</v>
      </c>
      <c r="D9" s="185"/>
    </row>
    <row r="10" spans="1:4" ht="17.25" customHeight="1">
      <c r="A10" s="182">
        <v>6</v>
      </c>
      <c r="B10" s="183" t="s">
        <v>535</v>
      </c>
      <c r="C10" s="184">
        <v>3.6</v>
      </c>
      <c r="D10" s="185"/>
    </row>
    <row r="11" spans="1:4" ht="17.25" customHeight="1">
      <c r="A11" s="186"/>
      <c r="B11" s="183" t="s">
        <v>536</v>
      </c>
      <c r="C11" s="187">
        <f>SUM(C5:C10)</f>
        <v>37.690000000000005</v>
      </c>
      <c r="D11" s="187">
        <f>SUM(D5:D10)</f>
        <v>4</v>
      </c>
    </row>
    <row r="12" spans="1:4" ht="17.25" customHeight="1">
      <c r="A12" s="185"/>
      <c r="B12" s="183" t="s">
        <v>537</v>
      </c>
      <c r="C12" s="185"/>
      <c r="D12" s="188">
        <f>SUM(C11:D11)</f>
        <v>41.690000000000005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B17"/>
  <sheetViews>
    <sheetView zoomScalePageLayoutView="0" workbookViewId="0" topLeftCell="A1">
      <selection activeCell="C24" sqref="C24"/>
    </sheetView>
  </sheetViews>
  <sheetFormatPr defaultColWidth="71.00390625" defaultRowHeight="15"/>
  <cols>
    <col min="1" max="16384" width="71.00390625" style="122" customWidth="1"/>
  </cols>
  <sheetData>
    <row r="2" spans="1:2" ht="15">
      <c r="A2" s="429" t="s">
        <v>371</v>
      </c>
      <c r="B2" s="430"/>
    </row>
    <row r="3" spans="1:2" ht="57.75" customHeight="1">
      <c r="A3" s="430"/>
      <c r="B3" s="430"/>
    </row>
    <row r="4" spans="1:2" ht="15">
      <c r="A4" s="123" t="s">
        <v>0</v>
      </c>
      <c r="B4" s="124" t="s">
        <v>202</v>
      </c>
    </row>
    <row r="5" spans="1:2" ht="15">
      <c r="A5" s="123" t="s">
        <v>14</v>
      </c>
      <c r="B5" s="124">
        <v>7022010799</v>
      </c>
    </row>
    <row r="6" spans="1:2" ht="15">
      <c r="A6" s="123" t="s">
        <v>15</v>
      </c>
      <c r="B6" s="124">
        <v>702201001</v>
      </c>
    </row>
    <row r="7" spans="1:2" ht="15">
      <c r="A7" s="123" t="s">
        <v>61</v>
      </c>
      <c r="B7" s="124" t="s">
        <v>203</v>
      </c>
    </row>
    <row r="9" spans="1:2" ht="15">
      <c r="A9" s="125" t="s">
        <v>7</v>
      </c>
      <c r="B9" s="125" t="s">
        <v>3</v>
      </c>
    </row>
    <row r="10" spans="1:2" ht="15">
      <c r="A10" s="126" t="s">
        <v>372</v>
      </c>
      <c r="B10" s="127">
        <v>0</v>
      </c>
    </row>
    <row r="11" spans="1:2" ht="15">
      <c r="A11" s="126" t="s">
        <v>373</v>
      </c>
      <c r="B11" s="127">
        <v>0</v>
      </c>
    </row>
    <row r="12" spans="1:2" ht="30">
      <c r="A12" s="126" t="s">
        <v>374</v>
      </c>
      <c r="B12" s="128" t="s">
        <v>302</v>
      </c>
    </row>
    <row r="13" spans="1:2" ht="30">
      <c r="A13" s="129" t="s">
        <v>375</v>
      </c>
      <c r="B13" s="127">
        <v>0</v>
      </c>
    </row>
    <row r="14" spans="1:2" ht="51.75" customHeight="1">
      <c r="A14" s="130" t="s">
        <v>376</v>
      </c>
      <c r="B14" s="127">
        <v>0</v>
      </c>
    </row>
    <row r="17" spans="1:2" ht="37.5" customHeight="1">
      <c r="A17" s="431" t="s">
        <v>377</v>
      </c>
      <c r="B17" s="431"/>
    </row>
  </sheetData>
  <sheetProtection/>
  <mergeCells count="2">
    <mergeCell ref="A2:B3"/>
    <mergeCell ref="A17:B17"/>
  </mergeCells>
  <hyperlinks>
    <hyperlink ref="B12" location="'Перечень мероприятий '!A1" display="Перечень обязательных мероприятий по энергосбережению и повышению энергетической эффективности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Михайлова Р.Ф.</cp:lastModifiedBy>
  <cp:lastPrinted>2013-05-07T05:03:42Z</cp:lastPrinted>
  <dcterms:created xsi:type="dcterms:W3CDTF">2010-02-15T13:42:22Z</dcterms:created>
  <dcterms:modified xsi:type="dcterms:W3CDTF">2014-01-22T02:33:04Z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